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w6u7KYCpFIBV9Dz4M6TzhjB5MZOlcuacl/vNJQAk+kC7gBLICDvBSm0DeUow7WDxZIKj3wAp9PVlBVgZZCoarA==" workbookSaltValue="2ynlcr0DhK71DySFdD0JnQ==" workbookSpinCount="100000" lockStructure="1"/>
  <bookViews>
    <workbookView xWindow="1260" yWindow="330" windowWidth="15870" windowHeight="11085"/>
  </bookViews>
  <sheets>
    <sheet name="2020 - 2006 Net t" sheetId="13" r:id="rId1"/>
    <sheet name="2005 - 1998 Net t" sheetId="15" r:id="rId2"/>
    <sheet name="2020 - 2006 Net 000s Lb" sheetId="1" r:id="rId3"/>
    <sheet name="2005 - 1998 Net 000s Lb " sheetId="14" r:id="rId4"/>
  </sheets>
  <definedNames>
    <definedName name="_xlnm.Print_Titles" localSheetId="3">'2005 - 1998 Net 000s Lb '!$1:$1</definedName>
    <definedName name="_xlnm.Print_Titles" localSheetId="1">'2005 - 1998 Net t'!$2:$2</definedName>
    <definedName name="_xlnm.Print_Titles" localSheetId="2">'2020 - 2006 Net 000s Lb'!$1:$1</definedName>
    <definedName name="_xlnm.Print_Titles" localSheetId="0">'2020 - 2006 Net t'!$2:$2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3" l="1"/>
  <c r="D73" i="1" l="1"/>
  <c r="B55" i="13" l="1"/>
  <c r="C55" i="13"/>
  <c r="D55" i="13"/>
  <c r="B42" i="1" l="1"/>
  <c r="C42" i="1"/>
  <c r="B17" i="1" l="1"/>
  <c r="C70" i="1" l="1"/>
  <c r="D70" i="1"/>
  <c r="C68" i="1"/>
  <c r="C66" i="1"/>
  <c r="D66" i="1"/>
  <c r="B49" i="1"/>
  <c r="C49" i="1"/>
  <c r="D49" i="1"/>
  <c r="C48" i="1"/>
  <c r="D48" i="1"/>
  <c r="D37" i="1"/>
  <c r="D42" i="1"/>
  <c r="C43" i="1"/>
  <c r="D43" i="1"/>
  <c r="C41" i="1"/>
  <c r="D41" i="1"/>
  <c r="B39" i="1"/>
  <c r="C39" i="1"/>
  <c r="D39" i="1"/>
  <c r="C38" i="1"/>
  <c r="D38" i="1"/>
  <c r="D33" i="1"/>
  <c r="D32" i="1"/>
  <c r="B29" i="1"/>
  <c r="C29" i="1"/>
  <c r="D29" i="1"/>
  <c r="B30" i="1"/>
  <c r="C30" i="1"/>
  <c r="D30" i="1"/>
  <c r="C28" i="1"/>
  <c r="D28" i="1"/>
  <c r="B21" i="1"/>
  <c r="C21" i="1"/>
  <c r="D21" i="1"/>
  <c r="B22" i="1"/>
  <c r="C22" i="1"/>
  <c r="D22" i="1"/>
  <c r="B23" i="1"/>
  <c r="C23" i="1"/>
  <c r="D23" i="1"/>
  <c r="B24" i="1"/>
  <c r="C24" i="1"/>
  <c r="D24" i="1"/>
  <c r="B20" i="1"/>
  <c r="C20" i="1"/>
  <c r="D20" i="1"/>
  <c r="C19" i="1"/>
  <c r="D19" i="1"/>
  <c r="D14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C3" i="1"/>
  <c r="D3" i="1"/>
  <c r="C65" i="1"/>
  <c r="D65" i="1"/>
  <c r="C69" i="1"/>
  <c r="D69" i="1"/>
  <c r="D68" i="1"/>
  <c r="B65" i="1"/>
  <c r="C60" i="1"/>
  <c r="D60" i="1"/>
  <c r="C61" i="1"/>
  <c r="D61" i="1"/>
  <c r="C59" i="1"/>
  <c r="D59" i="1"/>
  <c r="B57" i="1"/>
  <c r="C57" i="1"/>
  <c r="D57" i="1"/>
  <c r="C56" i="1"/>
  <c r="D56" i="1"/>
  <c r="D51" i="1"/>
  <c r="D52" i="1"/>
  <c r="D53" i="1"/>
  <c r="C51" i="1"/>
  <c r="C52" i="1"/>
  <c r="C53" i="1"/>
  <c r="D31" i="1"/>
  <c r="C32" i="1"/>
  <c r="C72" i="13" l="1"/>
  <c r="C71" i="1" s="1"/>
  <c r="C63" i="13"/>
  <c r="C62" i="1" s="1"/>
  <c r="C27" i="13"/>
  <c r="B72" i="13"/>
  <c r="B63" i="13"/>
  <c r="B46" i="13" l="1"/>
  <c r="B36" i="13"/>
  <c r="B66" i="1" l="1"/>
  <c r="B68" i="1"/>
  <c r="B69" i="1"/>
  <c r="B70" i="1"/>
  <c r="B71" i="1"/>
  <c r="B59" i="1"/>
  <c r="B60" i="1"/>
  <c r="B61" i="1"/>
  <c r="B62" i="1"/>
  <c r="B56" i="1"/>
  <c r="B48" i="1"/>
  <c r="B51" i="1"/>
  <c r="B52" i="1"/>
  <c r="B53" i="1"/>
  <c r="B54" i="1"/>
  <c r="B38" i="1"/>
  <c r="B41" i="1"/>
  <c r="B43" i="1"/>
  <c r="B45" i="1"/>
  <c r="B35" i="1"/>
  <c r="C33" i="1"/>
  <c r="C31" i="1"/>
  <c r="B31" i="1"/>
  <c r="B32" i="1"/>
  <c r="B33" i="1"/>
  <c r="B28" i="1"/>
  <c r="C26" i="1"/>
  <c r="B19" i="1" l="1"/>
  <c r="C14" i="1"/>
  <c r="B3" i="1"/>
  <c r="B27" i="13"/>
  <c r="B26" i="1" s="1"/>
  <c r="B18" i="13"/>
  <c r="B74" i="13" s="1"/>
  <c r="B11" i="13"/>
  <c r="B10" i="1" l="1"/>
  <c r="C45" i="14" l="1"/>
  <c r="D45" i="14"/>
  <c r="E45" i="14"/>
  <c r="F45" i="14"/>
  <c r="G45" i="14"/>
  <c r="H45" i="14"/>
  <c r="I45" i="14"/>
  <c r="B45" i="14"/>
  <c r="C35" i="14"/>
  <c r="D35" i="14"/>
  <c r="E35" i="14"/>
  <c r="F35" i="14"/>
  <c r="G35" i="14"/>
  <c r="H35" i="14"/>
  <c r="I35" i="14"/>
  <c r="B35" i="14"/>
  <c r="P45" i="1"/>
  <c r="O45" i="1"/>
  <c r="N45" i="1"/>
  <c r="M45" i="1"/>
  <c r="L45" i="1"/>
  <c r="K45" i="1"/>
  <c r="J45" i="1"/>
  <c r="I45" i="1"/>
  <c r="H45" i="1"/>
  <c r="G45" i="1"/>
  <c r="F45" i="1"/>
  <c r="E45" i="1"/>
  <c r="I89" i="15" l="1"/>
  <c r="H89" i="15"/>
  <c r="G89" i="15"/>
  <c r="F89" i="15"/>
  <c r="E89" i="15"/>
  <c r="D89" i="15"/>
  <c r="C89" i="15"/>
  <c r="B89" i="15"/>
  <c r="I79" i="15"/>
  <c r="H79" i="15"/>
  <c r="G79" i="15"/>
  <c r="F79" i="15"/>
  <c r="E79" i="15"/>
  <c r="D79" i="15"/>
  <c r="C79" i="15"/>
  <c r="B79" i="15"/>
  <c r="I63" i="15"/>
  <c r="H63" i="15"/>
  <c r="G63" i="15"/>
  <c r="F63" i="15"/>
  <c r="E63" i="15"/>
  <c r="D63" i="15"/>
  <c r="C63" i="15"/>
  <c r="B63" i="15"/>
  <c r="I55" i="15"/>
  <c r="H55" i="15"/>
  <c r="G55" i="15"/>
  <c r="F55" i="15"/>
  <c r="E55" i="15"/>
  <c r="D55" i="15"/>
  <c r="C55" i="15"/>
  <c r="B55" i="15"/>
  <c r="I46" i="15"/>
  <c r="H46" i="15"/>
  <c r="G46" i="15"/>
  <c r="F46" i="15"/>
  <c r="E46" i="15"/>
  <c r="D46" i="15"/>
  <c r="C46" i="15"/>
  <c r="B46" i="15"/>
  <c r="I36" i="15"/>
  <c r="H36" i="15"/>
  <c r="G36" i="15"/>
  <c r="F36" i="15"/>
  <c r="E36" i="15"/>
  <c r="D36" i="15"/>
  <c r="C36" i="15"/>
  <c r="B36" i="15"/>
  <c r="I26" i="15"/>
  <c r="H26" i="15"/>
  <c r="G26" i="15"/>
  <c r="F26" i="15"/>
  <c r="E26" i="15"/>
  <c r="D26" i="15"/>
  <c r="C26" i="15"/>
  <c r="B26" i="15"/>
  <c r="I18" i="15"/>
  <c r="H18" i="15"/>
  <c r="G18" i="15"/>
  <c r="F18" i="15"/>
  <c r="E18" i="15"/>
  <c r="D18" i="15"/>
  <c r="C18" i="15"/>
  <c r="B18" i="15"/>
  <c r="D11" i="15"/>
  <c r="I11" i="15"/>
  <c r="H11" i="15"/>
  <c r="G11" i="15"/>
  <c r="F11" i="15"/>
  <c r="E11" i="15"/>
  <c r="C11" i="15"/>
  <c r="B11" i="15"/>
  <c r="P72" i="13"/>
  <c r="O72" i="13"/>
  <c r="N72" i="13"/>
  <c r="M72" i="13"/>
  <c r="L72" i="13"/>
  <c r="K72" i="13"/>
  <c r="J72" i="13"/>
  <c r="I72" i="13"/>
  <c r="H72" i="13"/>
  <c r="G72" i="13"/>
  <c r="F72" i="13"/>
  <c r="E72" i="13"/>
  <c r="D72" i="13"/>
  <c r="D71" i="1" s="1"/>
  <c r="P63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D62" i="1" s="1"/>
  <c r="P55" i="13"/>
  <c r="O55" i="13"/>
  <c r="N55" i="13"/>
  <c r="M55" i="13"/>
  <c r="L55" i="13"/>
  <c r="K55" i="13"/>
  <c r="J55" i="13"/>
  <c r="I55" i="13"/>
  <c r="H55" i="13"/>
  <c r="G55" i="13"/>
  <c r="F55" i="13"/>
  <c r="E55" i="13"/>
  <c r="D54" i="1"/>
  <c r="C54" i="1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D45" i="1" s="1"/>
  <c r="C46" i="13"/>
  <c r="C45" i="1" s="1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D35" i="1" s="1"/>
  <c r="C36" i="13"/>
  <c r="J27" i="13"/>
  <c r="P27" i="13"/>
  <c r="O27" i="13"/>
  <c r="N27" i="13"/>
  <c r="M27" i="13"/>
  <c r="L27" i="13"/>
  <c r="K27" i="13"/>
  <c r="I27" i="13"/>
  <c r="H27" i="13"/>
  <c r="G27" i="13"/>
  <c r="F27" i="13"/>
  <c r="E27" i="13"/>
  <c r="D27" i="13"/>
  <c r="D26" i="1" s="1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H87" i="14"/>
  <c r="G87" i="14"/>
  <c r="F87" i="14"/>
  <c r="E87" i="14"/>
  <c r="D87" i="14"/>
  <c r="C87" i="14"/>
  <c r="B87" i="14"/>
  <c r="I87" i="14"/>
  <c r="I78" i="14"/>
  <c r="H78" i="14"/>
  <c r="G78" i="14"/>
  <c r="F78" i="14"/>
  <c r="E78" i="14"/>
  <c r="D78" i="14"/>
  <c r="C78" i="14"/>
  <c r="B78" i="14"/>
  <c r="I62" i="14"/>
  <c r="H62" i="14"/>
  <c r="G62" i="14"/>
  <c r="F62" i="14"/>
  <c r="E62" i="14"/>
  <c r="D62" i="14"/>
  <c r="C62" i="14"/>
  <c r="B62" i="14"/>
  <c r="I54" i="14"/>
  <c r="H54" i="14"/>
  <c r="G54" i="14"/>
  <c r="F54" i="14"/>
  <c r="E54" i="14"/>
  <c r="D54" i="14"/>
  <c r="C54" i="14"/>
  <c r="B54" i="14"/>
  <c r="I25" i="14"/>
  <c r="H25" i="14"/>
  <c r="G25" i="14"/>
  <c r="F25" i="14"/>
  <c r="E25" i="14"/>
  <c r="D25" i="14"/>
  <c r="C25" i="14"/>
  <c r="B25" i="14"/>
  <c r="I17" i="14"/>
  <c r="H17" i="14"/>
  <c r="G17" i="14"/>
  <c r="F17" i="14"/>
  <c r="E17" i="14"/>
  <c r="D17" i="14"/>
  <c r="C17" i="14"/>
  <c r="B17" i="14"/>
  <c r="H10" i="14"/>
  <c r="G10" i="14"/>
  <c r="F10" i="14"/>
  <c r="E10" i="14"/>
  <c r="D10" i="14"/>
  <c r="C10" i="14"/>
  <c r="B10" i="14"/>
  <c r="I10" i="14"/>
  <c r="P71" i="1"/>
  <c r="O71" i="1"/>
  <c r="N71" i="1"/>
  <c r="M71" i="1"/>
  <c r="L71" i="1"/>
  <c r="K71" i="1"/>
  <c r="J71" i="1"/>
  <c r="I71" i="1"/>
  <c r="H71" i="1"/>
  <c r="G71" i="1"/>
  <c r="F71" i="1"/>
  <c r="E71" i="1"/>
  <c r="P62" i="1"/>
  <c r="O62" i="1"/>
  <c r="N62" i="1"/>
  <c r="M62" i="1"/>
  <c r="L62" i="1"/>
  <c r="K62" i="1"/>
  <c r="J62" i="1"/>
  <c r="I62" i="1"/>
  <c r="H62" i="1"/>
  <c r="G62" i="1"/>
  <c r="F62" i="1"/>
  <c r="E62" i="1"/>
  <c r="P54" i="1"/>
  <c r="O54" i="1"/>
  <c r="N54" i="1"/>
  <c r="M54" i="1"/>
  <c r="L54" i="1"/>
  <c r="K54" i="1"/>
  <c r="J54" i="1"/>
  <c r="I54" i="1"/>
  <c r="H54" i="1"/>
  <c r="G54" i="1"/>
  <c r="F54" i="1"/>
  <c r="E54" i="1"/>
  <c r="P35" i="1"/>
  <c r="O35" i="1"/>
  <c r="N35" i="1"/>
  <c r="M35" i="1"/>
  <c r="L35" i="1"/>
  <c r="K35" i="1"/>
  <c r="J35" i="1"/>
  <c r="I35" i="1"/>
  <c r="H35" i="1"/>
  <c r="G35" i="1"/>
  <c r="F35" i="1"/>
  <c r="E35" i="1"/>
  <c r="P26" i="1"/>
  <c r="O26" i="1"/>
  <c r="N26" i="1"/>
  <c r="M26" i="1"/>
  <c r="L26" i="1"/>
  <c r="K26" i="1"/>
  <c r="J26" i="1"/>
  <c r="I26" i="1"/>
  <c r="H26" i="1"/>
  <c r="G26" i="1"/>
  <c r="F26" i="1"/>
  <c r="E26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7" i="1"/>
  <c r="C10" i="1"/>
  <c r="C35" i="1" l="1"/>
  <c r="C74" i="13"/>
  <c r="I89" i="14"/>
  <c r="B89" i="14"/>
  <c r="F89" i="14"/>
  <c r="C89" i="14"/>
  <c r="C90" i="14" s="1"/>
  <c r="G89" i="14"/>
  <c r="E89" i="14"/>
  <c r="D89" i="14"/>
  <c r="H89" i="14"/>
  <c r="I73" i="1"/>
  <c r="M73" i="1"/>
  <c r="E73" i="1"/>
  <c r="J73" i="1"/>
  <c r="H73" i="1"/>
  <c r="P73" i="1"/>
  <c r="G73" i="1"/>
  <c r="K73" i="1"/>
  <c r="O73" i="1"/>
  <c r="F73" i="1"/>
  <c r="N73" i="1"/>
  <c r="L73" i="1"/>
  <c r="C91" i="15"/>
  <c r="G91" i="15"/>
  <c r="D91" i="15"/>
  <c r="H91" i="15"/>
  <c r="H92" i="15" s="1"/>
  <c r="F91" i="15"/>
  <c r="E91" i="15"/>
  <c r="E92" i="15" s="1"/>
  <c r="I91" i="15"/>
  <c r="B91" i="15"/>
  <c r="P74" i="13"/>
  <c r="G74" i="13"/>
  <c r="F74" i="13"/>
  <c r="J74" i="13"/>
  <c r="N74" i="13"/>
  <c r="O74" i="13"/>
  <c r="D74" i="13"/>
  <c r="H74" i="13"/>
  <c r="L74" i="13"/>
  <c r="E74" i="13"/>
  <c r="I74" i="13"/>
  <c r="M74" i="13"/>
  <c r="K74" i="13"/>
  <c r="C75" i="13" l="1"/>
  <c r="C74" i="1" s="1"/>
  <c r="B75" i="13"/>
  <c r="B74" i="1" s="1"/>
  <c r="F90" i="14"/>
  <c r="E90" i="14"/>
  <c r="H90" i="14"/>
  <c r="D90" i="14"/>
  <c r="B90" i="14"/>
  <c r="G90" i="14"/>
  <c r="F92" i="15"/>
  <c r="B92" i="15"/>
  <c r="D92" i="15"/>
  <c r="G92" i="15"/>
  <c r="C92" i="15"/>
  <c r="O75" i="13"/>
  <c r="N75" i="13"/>
  <c r="M75" i="13"/>
  <c r="L75" i="13"/>
  <c r="K75" i="13"/>
  <c r="J75" i="13"/>
  <c r="I75" i="13"/>
  <c r="H75" i="13"/>
  <c r="G75" i="13"/>
  <c r="F75" i="13"/>
  <c r="E75" i="13"/>
  <c r="D75" i="13"/>
  <c r="O74" i="1"/>
  <c r="N74" i="1"/>
  <c r="M74" i="1"/>
  <c r="L74" i="1"/>
  <c r="K74" i="1"/>
  <c r="J74" i="1"/>
  <c r="I74" i="1"/>
  <c r="H74" i="1"/>
  <c r="G74" i="1"/>
  <c r="F74" i="1"/>
  <c r="E74" i="1"/>
  <c r="D74" i="1"/>
</calcChain>
</file>

<file path=xl/sharedStrings.xml><?xml version="1.0" encoding="utf-8"?>
<sst xmlns="http://schemas.openxmlformats.org/spreadsheetml/2006/main" count="948" uniqueCount="69">
  <si>
    <t>Hook &amp; Line</t>
  </si>
  <si>
    <t>Total</t>
  </si>
  <si>
    <t>Hook &amp; Line (non-IFQ)</t>
  </si>
  <si>
    <t>Hook &amp; Line (IFQ)</t>
  </si>
  <si>
    <t>GRAND TOTAL</t>
  </si>
  <si>
    <t>% Change from Previous Year</t>
  </si>
  <si>
    <t>Gear Type</t>
  </si>
  <si>
    <t>IPHC Regulatory Areas 4 Subtotal</t>
  </si>
  <si>
    <t>n/a</t>
  </si>
  <si>
    <r>
      <t>Hook &amp; Line (non-IFQ)</t>
    </r>
    <r>
      <rPr>
        <b/>
        <vertAlign val="superscript"/>
        <sz val="10"/>
        <color theme="1"/>
        <rFont val="Calibri"/>
        <family val="2"/>
        <scheme val="minor"/>
      </rPr>
      <t>4</t>
    </r>
  </si>
  <si>
    <r>
      <rPr>
        <vertAlign val="super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Weight reported in round lb, converted to net 000s lb ([net 000s lb]=[round lb]*0.75/1000)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</si>
  <si>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2005-1998 Groundfish Trawl, 2005-1998 Hook &amp; Line (non-IFQ), and 2005-1998 Groundfish Pot reported by aggregate of IPHC Regulatory Areas 4A, 4B, &amp; 4CDE (grey fields) </t>
    </r>
  </si>
  <si>
    <t>Pot (Groundfish)</t>
  </si>
  <si>
    <t>Trawl (Shrimp)</t>
  </si>
  <si>
    <t>Trawl (Groundfish Bottom)</t>
  </si>
  <si>
    <t>Pot (Shellfish)</t>
  </si>
  <si>
    <t>Trawl (Groundfish)</t>
  </si>
  <si>
    <r>
      <t>Trawl (Groundfish)</t>
    </r>
    <r>
      <rPr>
        <b/>
        <vertAlign val="superscript"/>
        <sz val="10"/>
        <color theme="1"/>
        <rFont val="Calibri"/>
        <family val="2"/>
        <scheme val="minor"/>
      </rPr>
      <t>4</t>
    </r>
  </si>
  <si>
    <r>
      <t>Pot (Groundfish)</t>
    </r>
    <r>
      <rPr>
        <b/>
        <vertAlign val="superscript"/>
        <sz val="10"/>
        <color theme="1"/>
        <rFont val="Calibri"/>
        <family val="2"/>
        <scheme val="minor"/>
      </rPr>
      <t>4</t>
    </r>
  </si>
  <si>
    <t>Dredge (Scallop &amp; Sea Cucumber)</t>
  </si>
  <si>
    <t>Sablefish (Prince William Sound)</t>
  </si>
  <si>
    <t xml:space="preserve">Dredge (Scallop &amp; Sea Cucumber) </t>
  </si>
  <si>
    <t>Hook &amp; Line (State Water)</t>
  </si>
  <si>
    <r>
      <t>IPHC Regulatory Area 2A</t>
    </r>
    <r>
      <rPr>
        <b/>
        <vertAlign val="superscript"/>
        <sz val="10"/>
        <rFont val="Calibri"/>
        <family val="2"/>
        <scheme val="minor"/>
      </rPr>
      <t>5</t>
    </r>
  </si>
  <si>
    <r>
      <t>IPHC Regulatory Area 2B</t>
    </r>
    <r>
      <rPr>
        <b/>
        <vertAlign val="superscript"/>
        <sz val="10"/>
        <rFont val="Calibri"/>
        <family val="2"/>
        <scheme val="minor"/>
      </rPr>
      <t>6</t>
    </r>
  </si>
  <si>
    <r>
      <t>IPHC Regulatory Area 2C</t>
    </r>
    <r>
      <rPr>
        <b/>
        <vertAlign val="superscript"/>
        <sz val="10"/>
        <rFont val="Calibri"/>
        <family val="2"/>
        <scheme val="minor"/>
      </rPr>
      <t>5</t>
    </r>
  </si>
  <si>
    <r>
      <t>IPHC Regulatory Area 3B</t>
    </r>
    <r>
      <rPr>
        <b/>
        <vertAlign val="superscript"/>
        <sz val="10"/>
        <rFont val="Calibri"/>
        <family val="2"/>
        <scheme val="minor"/>
      </rPr>
      <t>5</t>
    </r>
  </si>
  <si>
    <r>
      <t>IPHC Regulatory Area 4A</t>
    </r>
    <r>
      <rPr>
        <b/>
        <vertAlign val="superscript"/>
        <sz val="10"/>
        <rFont val="Calibri"/>
        <family val="2"/>
        <scheme val="minor"/>
      </rPr>
      <t>5</t>
    </r>
  </si>
  <si>
    <r>
      <t>IPHC Regulatory Area 4B</t>
    </r>
    <r>
      <rPr>
        <b/>
        <vertAlign val="superscript"/>
        <sz val="10"/>
        <rFont val="Calibri"/>
        <family val="2"/>
        <scheme val="minor"/>
      </rPr>
      <t>5</t>
    </r>
  </si>
  <si>
    <r>
      <t>IPHC Regulatory Area 4CDE+Closed Area</t>
    </r>
    <r>
      <rPr>
        <b/>
        <vertAlign val="superscript"/>
        <sz val="10"/>
        <rFont val="Calibri"/>
        <family val="2"/>
        <scheme val="minor"/>
      </rPr>
      <t>5</t>
    </r>
  </si>
  <si>
    <r>
      <rPr>
        <vertAlign val="super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Weight reported in round t, converted to net t ([net t]=[round t]*0.75)</t>
    </r>
  </si>
  <si>
    <r>
      <rPr>
        <vertAlign val="super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Weight reported in round lb, converted to net t ([net t]=[round lb]*0.75*0.000453592)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</si>
  <si>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Fisheries not operating between 2005 - 1998 IFQ Bottom Trawl, Other Groundfish Trawl 2001 - 1998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</si>
  <si>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Currently lack estimates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</si>
  <si>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2005-1998 Groundfish Trawl, 2005-1998 Hook &amp; Line (non-IFQ), and 2005- 1998 Groundfish Pot reported by aggregate of IPHC Regulatory Areas 4A, 4B, &amp; 4CDE </t>
    </r>
  </si>
  <si>
    <r>
      <t>Trawl (IFQ Bottom)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</si>
  <si>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Trawl (Other Groundfish)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</si>
  <si>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Troll (Salmon)</t>
    </r>
    <r>
      <rPr>
        <b/>
        <vertAlign val="superscript"/>
        <sz val="10"/>
        <color theme="1"/>
        <rFont val="Calibri"/>
        <family val="2"/>
        <scheme val="minor"/>
      </rPr>
      <t>2,3</t>
    </r>
  </si>
  <si>
    <r>
      <t>Hook &amp; Line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</si>
  <si>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Pot (Shellfish)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</si>
  <si>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Trawl (Shrimp)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</si>
  <si>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Troll (Salmon)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</si>
  <si>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Hook &amp; Line (State Water)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</si>
  <si>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IPHC Regulatory Area 3A</t>
    </r>
    <r>
      <rPr>
        <b/>
        <vertAlign val="superscript"/>
        <sz val="10"/>
        <rFont val="Calibri"/>
        <family val="2"/>
        <scheme val="minor"/>
      </rPr>
      <t>5</t>
    </r>
  </si>
  <si>
    <t>Trawl (Other Groundfish)</t>
  </si>
  <si>
    <r>
      <rPr>
        <vertAlign val="super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Weight reported in round t, converted to net 000s lb  ([net 000s lb]=([round t]*0.75)/0.453592)</t>
    </r>
  </si>
  <si>
    <r>
      <t>IPHC Regulatory Areas 4 Subtotal</t>
    </r>
    <r>
      <rPr>
        <b/>
        <vertAlign val="superscript"/>
        <sz val="10"/>
        <rFont val="Calibri"/>
        <family val="2"/>
        <scheme val="minor"/>
      </rPr>
      <t>5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</si>
  <si>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Fisheries not operating between 2005 - 1998 IFQ Bottom Trawl, 2001 - 1998 Other Groundfish Trawl</t>
    </r>
  </si>
  <si>
    <r>
      <t>Hook &amp; Line (non-IFQ)</t>
    </r>
    <r>
      <rPr>
        <b/>
        <vertAlign val="superscript"/>
        <sz val="10"/>
        <rFont val="Calibri"/>
        <family val="2"/>
        <scheme val="minor"/>
      </rPr>
      <t>4</t>
    </r>
  </si>
  <si>
    <r>
      <t>Pot (Groundfish)</t>
    </r>
    <r>
      <rPr>
        <b/>
        <vertAlign val="superscript"/>
        <sz val="10"/>
        <rFont val="Calibri"/>
        <family val="2"/>
        <scheme val="minor"/>
      </rPr>
      <t>4</t>
    </r>
  </si>
  <si>
    <r>
      <t>Trawl (Groundfish)</t>
    </r>
    <r>
      <rPr>
        <b/>
        <vertAlign val="superscript"/>
        <sz val="10"/>
        <rFont val="Calibri"/>
        <family val="2"/>
        <scheme val="minor"/>
      </rPr>
      <t>4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</si>
  <si>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Does not include landings or discards during the incidental Chinook salmon troll fishery, when open for Pacific halibut retention</t>
    </r>
  </si>
  <si>
    <r>
      <t>Trawl (Groundfish)</t>
    </r>
    <r>
      <rPr>
        <b/>
        <vertAlign val="superscript"/>
        <sz val="10"/>
        <rFont val="Calibri"/>
        <family val="2"/>
        <scheme val="minor"/>
      </rPr>
      <t>2</t>
    </r>
  </si>
  <si>
    <r>
      <t>Trawl (IFQ Bottom)</t>
    </r>
    <r>
      <rPr>
        <b/>
        <vertAlign val="superscript"/>
        <sz val="10"/>
        <rFont val="Calibri"/>
        <family val="2"/>
        <scheme val="minor"/>
      </rPr>
      <t>2</t>
    </r>
  </si>
  <si>
    <r>
      <t>Troll (Salmon)</t>
    </r>
    <r>
      <rPr>
        <b/>
        <vertAlign val="superscript"/>
        <sz val="10"/>
        <rFont val="Calibri"/>
        <family val="2"/>
        <scheme val="minor"/>
      </rPr>
      <t>3,4</t>
    </r>
  </si>
  <si>
    <r>
      <t>Hook &amp; Line</t>
    </r>
    <r>
      <rPr>
        <b/>
        <vertAlign val="superscript"/>
        <sz val="10"/>
        <rFont val="Calibri"/>
        <family val="2"/>
        <scheme val="minor"/>
      </rPr>
      <t>3</t>
    </r>
  </si>
  <si>
    <r>
      <t>Pot (Shellfish)</t>
    </r>
    <r>
      <rPr>
        <b/>
        <vertAlign val="superscript"/>
        <sz val="10"/>
        <rFont val="Calibri"/>
        <family val="2"/>
        <scheme val="minor"/>
      </rPr>
      <t>3</t>
    </r>
  </si>
  <si>
    <r>
      <t>Trawl (Shrimp)</t>
    </r>
    <r>
      <rPr>
        <b/>
        <vertAlign val="superscript"/>
        <sz val="10"/>
        <rFont val="Calibri"/>
        <family val="2"/>
        <scheme val="minor"/>
      </rPr>
      <t>3</t>
    </r>
  </si>
  <si>
    <r>
      <t>Troll (Salmon)</t>
    </r>
    <r>
      <rPr>
        <b/>
        <vertAlign val="superscript"/>
        <sz val="10"/>
        <rFont val="Calibri"/>
        <family val="2"/>
        <scheme val="minor"/>
      </rPr>
      <t>3</t>
    </r>
  </si>
  <si>
    <r>
      <t>Hook &amp; Line (State Water)</t>
    </r>
    <r>
      <rPr>
        <b/>
        <vertAlign val="superscript"/>
        <sz val="10"/>
        <rFont val="Calibri"/>
        <family val="2"/>
        <scheme val="minor"/>
      </rPr>
      <t>3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</si>
  <si>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>Preliminary estimates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</si>
  <si>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Fisheries not operating between 2020-2011 Groundfish Trawl, 2010 - 2006 IFQ Bottom Trawl</t>
    </r>
  </si>
  <si>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Currently lack estimates</t>
    </r>
  </si>
  <si>
    <r>
      <rPr>
        <vertAlign val="super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Does not include landings or discards during the incidental Chinook salmon troll fishery, when open for Pacific halibut retention</t>
    </r>
  </si>
  <si>
    <r>
      <rPr>
        <vertAlign val="super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Weight reported in round t, converted to net lb ([net lb 000s]=([round t]*0.75)/0.453592)</t>
    </r>
  </si>
  <si>
    <r>
      <rPr>
        <vertAlign val="super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Weight reported in round lb, converted to net lb ([net t]=[round lb]*0.75)</t>
    </r>
  </si>
  <si>
    <r>
      <rPr>
        <vertAlign val="super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Weight reported in round t, converted to net t ([net t]=[round t]*0.75)</t>
    </r>
  </si>
  <si>
    <r>
      <rPr>
        <vertAlign val="super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Weight reported in round lb, converted to net t ([net t]=[round lb]*0.75*0.000453592)</t>
    </r>
  </si>
  <si>
    <r>
      <t>2020</t>
    </r>
    <r>
      <rPr>
        <b/>
        <vertAlign val="superscript"/>
        <sz val="10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</si>
</sst>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4">
    <xf numFmtId="0" fontId="0" fillId="0" borderId="0" xfId="0"/>
    <xf numFmtId="1" fontId="0" fillId="0" borderId="0" xfId="0" applyNumberFormat="1"/>
    <xf numFmtId="3" fontId="2" fillId="0" borderId="0" xfId="0" applyNumberFormat="1" applyFont="1" applyFill="1" applyBorder="1" applyAlignment="1" applyProtection="1">
      <alignment horizontal="right" vertical="center"/>
    </xf>
    <xf numFmtId="3" fontId="0" fillId="0" borderId="0" xfId="0" applyNumberFormat="1"/>
    <xf numFmtId="164" fontId="0" fillId="0" borderId="0" xfId="0" applyNumberFormat="1"/>
    <xf numFmtId="0" fontId="0" fillId="0" borderId="0" xfId="0" applyFont="1"/>
    <xf numFmtId="0" fontId="3" fillId="0" borderId="0" xfId="0" applyFont="1"/>
    <xf numFmtId="0" fontId="4" fillId="0" borderId="1" xfId="0" applyFont="1" applyBorder="1" applyAlignment="1" applyProtection="1">
      <alignment horizontal="left"/>
    </xf>
    <xf numFmtId="0" fontId="4" fillId="0" borderId="1" xfId="1" quotePrefix="1" applyNumberFormat="1" applyFont="1" applyBorder="1" applyAlignment="1" applyProtection="1">
      <alignment horizontal="right"/>
    </xf>
    <xf numFmtId="3" fontId="5" fillId="0" borderId="0" xfId="0" applyNumberFormat="1" applyFont="1" applyBorder="1"/>
    <xf numFmtId="3" fontId="5" fillId="0" borderId="0" xfId="0" applyNumberFormat="1" applyFont="1"/>
    <xf numFmtId="3" fontId="5" fillId="0" borderId="0" xfId="0" applyNumberFormat="1" applyFont="1" applyFill="1" applyBorder="1"/>
    <xf numFmtId="3" fontId="5" fillId="0" borderId="0" xfId="0" quotePrefix="1" applyNumberFormat="1" applyFont="1" applyAlignment="1">
      <alignment horizontal="right"/>
    </xf>
    <xf numFmtId="0" fontId="6" fillId="0" borderId="0" xfId="0" applyFont="1"/>
    <xf numFmtId="3" fontId="5" fillId="0" borderId="0" xfId="0" applyNumberFormat="1" applyFont="1" applyFill="1" applyBorder="1" applyAlignment="1" applyProtection="1">
      <alignment horizontal="right" vertical="center"/>
    </xf>
    <xf numFmtId="3" fontId="5" fillId="0" borderId="0" xfId="0" applyNumberFormat="1" applyFont="1" applyFill="1" applyAlignment="1" applyProtection="1">
      <alignment horizontal="right"/>
    </xf>
    <xf numFmtId="3" fontId="5" fillId="0" borderId="0" xfId="0" applyNumberFormat="1" applyFont="1" applyFill="1"/>
    <xf numFmtId="3" fontId="5" fillId="0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Border="1" applyAlignment="1" applyProtection="1">
      <alignment horizontal="right"/>
    </xf>
    <xf numFmtId="1" fontId="5" fillId="0" borderId="0" xfId="0" applyNumberFormat="1" applyFont="1" applyFill="1" applyBorder="1" applyAlignment="1" applyProtection="1">
      <alignment horizontal="right" vertical="center"/>
    </xf>
    <xf numFmtId="3" fontId="5" fillId="0" borderId="2" xfId="0" applyNumberFormat="1" applyFont="1" applyFill="1" applyBorder="1" applyAlignment="1" applyProtection="1">
      <alignment horizontal="right" vertical="center"/>
    </xf>
    <xf numFmtId="0" fontId="6" fillId="0" borderId="0" xfId="0" applyFont="1" applyFill="1"/>
    <xf numFmtId="0" fontId="7" fillId="0" borderId="0" xfId="0" applyFont="1" applyProtection="1">
      <protection hidden="1"/>
    </xf>
    <xf numFmtId="0" fontId="4" fillId="0" borderId="4" xfId="0" applyFont="1" applyFill="1" applyBorder="1" applyAlignment="1" applyProtection="1">
      <alignment horizontal="right"/>
    </xf>
    <xf numFmtId="3" fontId="4" fillId="0" borderId="4" xfId="1" quotePrefix="1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>
      <alignment horizontal="left" vertical="center"/>
    </xf>
    <xf numFmtId="3" fontId="4" fillId="0" borderId="5" xfId="0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left"/>
      <protection hidden="1"/>
    </xf>
    <xf numFmtId="0" fontId="4" fillId="0" borderId="8" xfId="1" quotePrefix="1" applyNumberFormat="1" applyFont="1" applyBorder="1" applyAlignment="1" applyProtection="1">
      <alignment horizontal="right"/>
      <protection hidden="1"/>
    </xf>
    <xf numFmtId="0" fontId="4" fillId="0" borderId="8" xfId="0" applyFont="1" applyBorder="1" applyAlignment="1" applyProtection="1">
      <alignment horizontal="right"/>
      <protection hidden="1"/>
    </xf>
    <xf numFmtId="3" fontId="5" fillId="0" borderId="0" xfId="0" applyNumberFormat="1" applyFont="1" applyBorder="1" applyProtection="1">
      <protection hidden="1"/>
    </xf>
    <xf numFmtId="1" fontId="5" fillId="0" borderId="0" xfId="0" applyNumberFormat="1" applyFont="1" applyBorder="1" applyProtection="1">
      <protection hidden="1"/>
    </xf>
    <xf numFmtId="3" fontId="5" fillId="0" borderId="0" xfId="0" applyNumberFormat="1" applyFont="1" applyFill="1" applyBorder="1" applyProtection="1">
      <protection hidden="1"/>
    </xf>
    <xf numFmtId="3" fontId="5" fillId="0" borderId="0" xfId="0" applyNumberFormat="1" applyFont="1" applyProtection="1">
      <protection hidden="1"/>
    </xf>
    <xf numFmtId="1" fontId="5" fillId="0" borderId="0" xfId="0" applyNumberFormat="1" applyFont="1" applyProtection="1">
      <protection hidden="1"/>
    </xf>
    <xf numFmtId="3" fontId="5" fillId="0" borderId="0" xfId="0" quotePrefix="1" applyNumberFormat="1" applyFont="1" applyAlignment="1" applyProtection="1">
      <alignment horizontal="right"/>
      <protection hidden="1"/>
    </xf>
    <xf numFmtId="1" fontId="6" fillId="0" borderId="0" xfId="0" applyNumberFormat="1" applyFont="1" applyProtection="1">
      <protection hidden="1"/>
    </xf>
    <xf numFmtId="3" fontId="5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4" xfId="0" applyFont="1" applyBorder="1" applyAlignment="1" applyProtection="1">
      <alignment horizontal="right"/>
      <protection hidden="1"/>
    </xf>
    <xf numFmtId="3" fontId="7" fillId="0" borderId="4" xfId="0" applyNumberFormat="1" applyFont="1" applyBorder="1" applyProtection="1">
      <protection hidden="1"/>
    </xf>
    <xf numFmtId="3" fontId="5" fillId="0" borderId="0" xfId="0" applyNumberFormat="1" applyFont="1" applyFill="1" applyProtection="1">
      <protection hidden="1"/>
    </xf>
    <xf numFmtId="3" fontId="5" fillId="0" borderId="0" xfId="0" quotePrefix="1" applyNumberFormat="1" applyFont="1" applyFill="1" applyAlignment="1" applyProtection="1">
      <alignment horizontal="right"/>
      <protection hidden="1"/>
    </xf>
    <xf numFmtId="1" fontId="5" fillId="0" borderId="0" xfId="0" applyNumberFormat="1" applyFont="1" applyFill="1" applyBorder="1" applyAlignment="1" applyProtection="1">
      <alignment horizontal="right"/>
      <protection hidden="1"/>
    </xf>
    <xf numFmtId="3" fontId="5" fillId="0" borderId="0" xfId="0" applyNumberFormat="1" applyFont="1" applyFill="1" applyBorder="1" applyAlignment="1" applyProtection="1">
      <alignment horizontal="right"/>
      <protection hidden="1"/>
    </xf>
    <xf numFmtId="3" fontId="5" fillId="0" borderId="0" xfId="0" applyNumberFormat="1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1" fontId="5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Protection="1"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3" fontId="4" fillId="0" borderId="5" xfId="0" applyNumberFormat="1" applyFont="1" applyFill="1" applyBorder="1" applyAlignment="1" applyProtection="1">
      <alignment horizontal="right" vertical="center"/>
      <protection hidden="1"/>
    </xf>
    <xf numFmtId="0" fontId="7" fillId="0" borderId="5" xfId="0" applyFont="1" applyBorder="1" applyProtection="1">
      <protection hidden="1"/>
    </xf>
    <xf numFmtId="10" fontId="7" fillId="0" borderId="5" xfId="0" applyNumberFormat="1" applyFont="1" applyBorder="1" applyProtection="1"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0" borderId="0" xfId="0" applyFont="1" applyAlignment="1">
      <alignment horizontal="left"/>
    </xf>
    <xf numFmtId="3" fontId="4" fillId="2" borderId="0" xfId="0" applyNumberFormat="1" applyFont="1" applyFill="1" applyBorder="1" applyAlignment="1" applyProtection="1">
      <alignment horizontal="right" vertical="center"/>
      <protection hidden="1"/>
    </xf>
    <xf numFmtId="3" fontId="5" fillId="2" borderId="0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1" fontId="0" fillId="0" borderId="0" xfId="0" applyNumberFormat="1" applyFill="1"/>
    <xf numFmtId="0" fontId="6" fillId="0" borderId="0" xfId="0" applyFont="1" applyAlignment="1"/>
    <xf numFmtId="1" fontId="5" fillId="0" borderId="0" xfId="0" applyNumberFormat="1" applyFont="1" applyBorder="1" applyAlignment="1" applyProtection="1">
      <alignment horizontal="right"/>
      <protection hidden="1"/>
    </xf>
    <xf numFmtId="1" fontId="5" fillId="0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7" fillId="0" borderId="2" xfId="0" applyFont="1" applyBorder="1" applyProtection="1">
      <protection hidden="1"/>
    </xf>
    <xf numFmtId="0" fontId="7" fillId="0" borderId="0" xfId="0" applyFont="1" applyBorder="1" applyProtection="1">
      <protection hidden="1"/>
    </xf>
    <xf numFmtId="1" fontId="5" fillId="2" borderId="0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horizontal="right" vertical="center"/>
      <protection hidden="1"/>
    </xf>
    <xf numFmtId="3" fontId="5" fillId="0" borderId="0" xfId="0" applyNumberFormat="1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1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1" fontId="5" fillId="0" borderId="2" xfId="0" applyNumberFormat="1" applyFont="1" applyBorder="1" applyAlignment="1" applyProtection="1">
      <alignment horizontal="right"/>
      <protection hidden="1"/>
    </xf>
    <xf numFmtId="0" fontId="4" fillId="0" borderId="9" xfId="1" quotePrefix="1" applyNumberFormat="1" applyFont="1" applyBorder="1" applyAlignment="1" applyProtection="1">
      <alignment horizontal="right"/>
    </xf>
    <xf numFmtId="0" fontId="6" fillId="0" borderId="0" xfId="0" applyFont="1" applyBorder="1"/>
    <xf numFmtId="1" fontId="6" fillId="0" borderId="0" xfId="0" applyNumberFormat="1" applyFont="1" applyBorder="1"/>
    <xf numFmtId="10" fontId="7" fillId="0" borderId="10" xfId="0" applyNumberFormat="1" applyFont="1" applyFill="1" applyBorder="1"/>
    <xf numFmtId="0" fontId="7" fillId="2" borderId="5" xfId="0" applyFont="1" applyFill="1" applyBorder="1" applyProtection="1">
      <protection hidden="1"/>
    </xf>
    <xf numFmtId="0" fontId="4" fillId="0" borderId="9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7" fillId="0" borderId="10" xfId="0" applyFont="1" applyFill="1" applyBorder="1"/>
    <xf numFmtId="0" fontId="7" fillId="2" borderId="10" xfId="0" applyFont="1" applyFill="1" applyBorder="1"/>
    <xf numFmtId="0" fontId="4" fillId="0" borderId="3" xfId="0" applyFont="1" applyBorder="1" applyAlignment="1" applyProtection="1">
      <alignment horizontal="right"/>
      <protection hidden="1"/>
    </xf>
    <xf numFmtId="3" fontId="7" fillId="0" borderId="3" xfId="0" applyNumberFormat="1" applyFont="1" applyBorder="1" applyProtection="1">
      <protection hidden="1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Border="1" applyProtection="1">
      <protection hidden="1"/>
    </xf>
    <xf numFmtId="0" fontId="7" fillId="0" borderId="3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0" fillId="0" borderId="0" xfId="0" applyBorder="1"/>
    <xf numFmtId="3" fontId="4" fillId="0" borderId="0" xfId="1" quotePrefix="1" applyNumberFormat="1" applyFont="1" applyFill="1" applyBorder="1" applyAlignment="1" applyProtection="1">
      <alignment horizontal="right"/>
    </xf>
    <xf numFmtId="1" fontId="11" fillId="0" borderId="0" xfId="0" applyNumberFormat="1" applyFont="1" applyFill="1" applyBorder="1" applyAlignment="1"/>
    <xf numFmtId="1" fontId="11" fillId="0" borderId="2" xfId="0" applyNumberFormat="1" applyFont="1" applyBorder="1" applyAlignment="1">
      <alignment horizontal="right"/>
    </xf>
    <xf numFmtId="165" fontId="5" fillId="0" borderId="2" xfId="1" applyNumberFormat="1" applyFont="1" applyFill="1" applyBorder="1" applyAlignment="1">
      <alignment horizontal="right"/>
    </xf>
    <xf numFmtId="0" fontId="13" fillId="0" borderId="0" xfId="0" applyFont="1"/>
    <xf numFmtId="0" fontId="4" fillId="0" borderId="0" xfId="0" applyFont="1" applyProtection="1">
      <protection hidden="1"/>
    </xf>
    <xf numFmtId="0" fontId="14" fillId="0" borderId="0" xfId="0" applyFont="1"/>
    <xf numFmtId="0" fontId="4" fillId="0" borderId="0" xfId="0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11" fillId="0" borderId="0" xfId="0" applyFont="1" applyAlignment="1">
      <alignment horizontal="right"/>
    </xf>
    <xf numFmtId="1" fontId="11" fillId="0" borderId="0" xfId="0" applyNumberFormat="1" applyFont="1" applyAlignment="1">
      <alignment horizontal="right"/>
    </xf>
    <xf numFmtId="1" fontId="13" fillId="0" borderId="0" xfId="0" applyNumberFormat="1" applyFont="1"/>
    <xf numFmtId="3" fontId="13" fillId="0" borderId="0" xfId="0" applyNumberFormat="1" applyFont="1"/>
    <xf numFmtId="0" fontId="4" fillId="0" borderId="0" xfId="0" applyFont="1" applyFill="1" applyProtection="1">
      <protection hidden="1"/>
    </xf>
    <xf numFmtId="165" fontId="5" fillId="0" borderId="0" xfId="1" applyNumberFormat="1" applyFont="1" applyProtection="1">
      <protection hidden="1"/>
    </xf>
    <xf numFmtId="0" fontId="5" fillId="0" borderId="0" xfId="0" applyFont="1"/>
    <xf numFmtId="0" fontId="5" fillId="0" borderId="0" xfId="0" applyFont="1" applyFill="1"/>
    <xf numFmtId="0" fontId="4" fillId="0" borderId="5" xfId="0" applyFont="1" applyFill="1" applyBorder="1"/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1" fontId="5" fillId="0" borderId="0" xfId="0" quotePrefix="1" applyNumberFormat="1" applyFont="1" applyAlignment="1" applyProtection="1">
      <alignment horizontal="right"/>
      <protection hidden="1"/>
    </xf>
    <xf numFmtId="1" fontId="4" fillId="0" borderId="4" xfId="0" applyNumberFormat="1" applyFont="1" applyBorder="1" applyAlignment="1" applyProtection="1">
      <alignment horizontal="right"/>
      <protection hidden="1"/>
    </xf>
    <xf numFmtId="3" fontId="4" fillId="0" borderId="4" xfId="0" applyNumberFormat="1" applyFont="1" applyBorder="1" applyProtection="1">
      <protection hidden="1"/>
    </xf>
    <xf numFmtId="164" fontId="13" fillId="0" borderId="0" xfId="0" applyNumberFormat="1" applyFont="1"/>
    <xf numFmtId="3" fontId="4" fillId="0" borderId="0" xfId="0" applyNumberFormat="1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5" fillId="0" borderId="0" xfId="0" applyFont="1" applyFill="1" applyAlignment="1" applyProtection="1">
      <alignment horizontal="left" wrapText="1"/>
      <protection hidden="1"/>
    </xf>
    <xf numFmtId="0" fontId="5" fillId="0" borderId="0" xfId="0" applyFont="1" applyFill="1" applyAlignment="1" applyProtection="1">
      <alignment horizontal="left"/>
      <protection hidden="1"/>
    </xf>
    <xf numFmtId="3" fontId="4" fillId="0" borderId="4" xfId="0" applyNumberFormat="1" applyFont="1" applyBorder="1" applyAlignment="1" applyProtection="1">
      <alignment horizontal="right"/>
      <protection hidden="1"/>
    </xf>
    <xf numFmtId="1" fontId="11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 applyProtection="1">
      <alignment horizontal="right"/>
      <protection hidden="1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" fontId="13" fillId="0" borderId="0" xfId="0" applyNumberFormat="1" applyFont="1" applyAlignment="1">
      <alignment horizontal="right"/>
    </xf>
    <xf numFmtId="49" fontId="5" fillId="0" borderId="0" xfId="1" applyNumberFormat="1" applyFont="1" applyFill="1" applyAlignment="1" applyProtection="1">
      <alignment horizontal="right"/>
      <protection hidden="1"/>
    </xf>
    <xf numFmtId="49" fontId="5" fillId="0" borderId="0" xfId="1" applyNumberFormat="1" applyFont="1" applyAlignment="1" applyProtection="1">
      <alignment horizontal="right"/>
      <protection hidden="1"/>
    </xf>
    <xf numFmtId="9" fontId="4" fillId="0" borderId="5" xfId="0" applyNumberFormat="1" applyFont="1" applyBorder="1" applyProtection="1">
      <protection hidden="1"/>
    </xf>
    <xf numFmtId="9" fontId="4" fillId="0" borderId="5" xfId="0" applyNumberFormat="1" applyFont="1" applyFill="1" applyBorder="1"/>
    <xf numFmtId="9" fontId="5" fillId="0" borderId="0" xfId="0" applyNumberFormat="1" applyFont="1" applyFill="1" applyAlignment="1" applyProtection="1">
      <alignment horizontal="right" wrapText="1"/>
      <protection hidden="1"/>
    </xf>
    <xf numFmtId="9" fontId="5" fillId="0" borderId="0" xfId="0" applyNumberFormat="1" applyFont="1" applyAlignment="1" applyProtection="1">
      <alignment horizontal="right"/>
      <protection hidden="1"/>
    </xf>
    <xf numFmtId="9" fontId="5" fillId="0" borderId="0" xfId="0" applyNumberFormat="1" applyFont="1" applyProtection="1">
      <protection hidden="1"/>
    </xf>
    <xf numFmtId="9" fontId="5" fillId="0" borderId="0" xfId="0" applyNumberFormat="1" applyFont="1" applyFill="1" applyAlignment="1" applyProtection="1">
      <alignment horizontal="right"/>
      <protection hidden="1"/>
    </xf>
    <xf numFmtId="9" fontId="5" fillId="0" borderId="0" xfId="0" applyNumberFormat="1" applyFont="1" applyAlignment="1">
      <alignment horizontal="right"/>
    </xf>
    <xf numFmtId="9" fontId="5" fillId="0" borderId="0" xfId="0" applyNumberFormat="1" applyFont="1"/>
    <xf numFmtId="1" fontId="12" fillId="0" borderId="4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horizontal="right"/>
    </xf>
    <xf numFmtId="1" fontId="4" fillId="0" borderId="4" xfId="0" applyNumberFormat="1" applyFont="1" applyBorder="1" applyProtection="1">
      <protection hidden="1"/>
    </xf>
    <xf numFmtId="165" fontId="5" fillId="0" borderId="0" xfId="1" applyNumberFormat="1" applyFont="1" applyAlignment="1" applyProtection="1">
      <alignment horizontal="right"/>
      <protection hidden="1"/>
    </xf>
    <xf numFmtId="165" fontId="4" fillId="0" borderId="4" xfId="1" applyNumberFormat="1" applyFont="1" applyBorder="1" applyAlignment="1" applyProtection="1">
      <alignment horizontal="right"/>
      <protection hidden="1"/>
    </xf>
    <xf numFmtId="1" fontId="4" fillId="0" borderId="2" xfId="0" applyNumberFormat="1" applyFont="1" applyBorder="1" applyProtection="1">
      <protection hidden="1"/>
    </xf>
    <xf numFmtId="1" fontId="5" fillId="0" borderId="2" xfId="0" applyNumberFormat="1" applyFont="1" applyBorder="1" applyProtection="1">
      <protection hidden="1"/>
    </xf>
    <xf numFmtId="1" fontId="4" fillId="0" borderId="4" xfId="0" applyNumberFormat="1" applyFont="1" applyFill="1" applyBorder="1" applyProtection="1">
      <protection hidden="1"/>
    </xf>
    <xf numFmtId="165" fontId="5" fillId="0" borderId="0" xfId="1" applyNumberFormat="1" applyFont="1" applyFill="1" applyAlignment="1" applyProtection="1">
      <alignment horizontal="right"/>
      <protection hidden="1"/>
    </xf>
    <xf numFmtId="165" fontId="5" fillId="0" borderId="2" xfId="1" applyNumberFormat="1" applyFont="1" applyBorder="1" applyProtection="1">
      <protection hidden="1"/>
    </xf>
    <xf numFmtId="165" fontId="4" fillId="0" borderId="4" xfId="1" applyNumberFormat="1" applyFont="1" applyBorder="1" applyProtection="1">
      <protection hidden="1"/>
    </xf>
    <xf numFmtId="1" fontId="5" fillId="0" borderId="0" xfId="0" applyNumberFormat="1" applyFont="1" applyFill="1" applyProtection="1">
      <protection hidden="1"/>
    </xf>
    <xf numFmtId="0" fontId="13" fillId="0" borderId="0" xfId="0" applyFont="1" applyBorder="1"/>
    <xf numFmtId="1" fontId="4" fillId="0" borderId="0" xfId="0" applyNumberFormat="1" applyFont="1" applyBorder="1"/>
    <xf numFmtId="1" fontId="12" fillId="0" borderId="0" xfId="0" applyNumberFormat="1" applyFont="1" applyBorder="1"/>
    <xf numFmtId="0" fontId="12" fillId="0" borderId="0" xfId="0" applyFont="1" applyFill="1" applyBorder="1" applyAlignment="1"/>
    <xf numFmtId="165" fontId="16" fillId="0" borderId="0" xfId="1" applyNumberFormat="1" applyFont="1" applyBorder="1" applyAlignment="1" applyProtection="1">
      <alignment horizontal="right"/>
      <protection hidden="1"/>
    </xf>
    <xf numFmtId="165" fontId="4" fillId="0" borderId="0" xfId="1" applyNumberFormat="1" applyFont="1" applyBorder="1" applyAlignment="1" applyProtection="1">
      <alignment horizontal="right"/>
      <protection hidden="1"/>
    </xf>
    <xf numFmtId="1" fontId="13" fillId="0" borderId="0" xfId="0" applyNumberFormat="1" applyFont="1" applyBorder="1"/>
    <xf numFmtId="3" fontId="12" fillId="0" borderId="5" xfId="0" applyNumberFormat="1" applyFont="1" applyFill="1" applyBorder="1" applyAlignment="1">
      <alignment horizontal="right"/>
    </xf>
    <xf numFmtId="9" fontId="4" fillId="0" borderId="5" xfId="0" applyNumberFormat="1" applyFont="1" applyBorder="1" applyAlignment="1" applyProtection="1">
      <alignment horizontal="right"/>
      <protection hidden="1"/>
    </xf>
    <xf numFmtId="1" fontId="12" fillId="0" borderId="11" xfId="0" applyNumberFormat="1" applyFont="1" applyBorder="1"/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left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showGridLines="0" showRowColHeaders="0" tabSelected="1" showRuler="0" view="pageLayout" topLeftCell="A2" zoomScale="90" zoomScaleNormal="70" zoomScalePageLayoutView="90" workbookViewId="0">
      <selection activeCell="A2" sqref="A2"/>
    </sheetView>
  </sheetViews>
  <sheetFormatPr defaultRowHeight="15" x14ac:dyDescent="0.25"/>
  <cols>
    <col min="1" max="1" width="26.5703125" style="96" customWidth="1"/>
    <col min="2" max="2" width="7.7109375" style="128" customWidth="1"/>
    <col min="3" max="3" width="7.7109375" style="129" customWidth="1"/>
    <col min="4" max="16" width="7.7109375" style="96" customWidth="1"/>
    <col min="17" max="16384" width="9.140625" style="96"/>
  </cols>
  <sheetData>
    <row r="1" spans="1:24" ht="15.75" hidden="1" thickBot="1" x14ac:dyDescent="0.3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24" ht="15.75" x14ac:dyDescent="0.25">
      <c r="A2" s="28" t="s">
        <v>6</v>
      </c>
      <c r="B2" s="29" t="s">
        <v>68</v>
      </c>
      <c r="C2" s="29">
        <v>2019</v>
      </c>
      <c r="D2" s="29">
        <v>2018</v>
      </c>
      <c r="E2" s="29">
        <v>2017</v>
      </c>
      <c r="F2" s="29">
        <v>2016</v>
      </c>
      <c r="G2" s="29">
        <v>2015</v>
      </c>
      <c r="H2" s="29">
        <v>2014</v>
      </c>
      <c r="I2" s="29">
        <v>2013</v>
      </c>
      <c r="J2" s="29">
        <v>2012</v>
      </c>
      <c r="K2" s="29">
        <v>2011</v>
      </c>
      <c r="L2" s="29">
        <v>2010</v>
      </c>
      <c r="M2" s="30">
        <v>2009</v>
      </c>
      <c r="N2" s="29">
        <v>2008</v>
      </c>
      <c r="O2" s="29">
        <v>2007</v>
      </c>
      <c r="P2" s="29">
        <v>2006</v>
      </c>
    </row>
    <row r="3" spans="1:24" ht="15.75" x14ac:dyDescent="0.25">
      <c r="A3" s="164" t="s">
        <v>23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24" x14ac:dyDescent="0.25">
      <c r="A4" s="97" t="s">
        <v>0</v>
      </c>
      <c r="B4" s="69">
        <v>22.32</v>
      </c>
      <c r="C4" s="61">
        <v>22.32</v>
      </c>
      <c r="D4" s="31">
        <v>24.158325482406742</v>
      </c>
      <c r="E4" s="31">
        <v>33.298210170174222</v>
      </c>
      <c r="F4" s="31">
        <v>18.0899753835463</v>
      </c>
      <c r="G4" s="33">
        <v>10.357485905753498</v>
      </c>
      <c r="H4" s="31">
        <v>24.052467269914171</v>
      </c>
      <c r="I4" s="31">
        <v>3.6374950501741106</v>
      </c>
      <c r="J4" s="31">
        <v>23.902467474030704</v>
      </c>
      <c r="K4" s="31">
        <v>16.049978159531133</v>
      </c>
      <c r="L4" s="31">
        <v>20.609971954388566</v>
      </c>
      <c r="M4" s="31">
        <v>43.829940357149496</v>
      </c>
      <c r="N4" s="31">
        <v>36.674950093508045</v>
      </c>
      <c r="O4" s="31">
        <v>18.817474393581122</v>
      </c>
      <c r="P4" s="31">
        <v>80.872389950572028</v>
      </c>
    </row>
    <row r="5" spans="1:24" x14ac:dyDescent="0.25">
      <c r="A5" s="97" t="s">
        <v>12</v>
      </c>
      <c r="B5" s="69">
        <v>0.23206958999999999</v>
      </c>
      <c r="C5" s="113">
        <v>0.72</v>
      </c>
      <c r="D5" s="36">
        <v>0</v>
      </c>
      <c r="E5" s="36">
        <v>0.585134056933997</v>
      </c>
      <c r="F5" s="36">
        <v>0.13499981629512162</v>
      </c>
      <c r="G5" s="36">
        <v>0.28499961217859016</v>
      </c>
      <c r="H5" s="36">
        <v>5.9999918353387402E-2</v>
      </c>
      <c r="I5" s="34">
        <v>0.15749978567764189</v>
      </c>
      <c r="J5" s="36">
        <v>0.38249947950284469</v>
      </c>
      <c r="K5" s="36">
        <v>0.66749909168143484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</row>
    <row r="6" spans="1:24" ht="15.75" x14ac:dyDescent="0.25">
      <c r="A6" s="97" t="s">
        <v>52</v>
      </c>
      <c r="B6" s="69">
        <v>6.0779529197142868</v>
      </c>
      <c r="C6" s="48">
        <v>1.2075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31">
        <v>135.62409536687224</v>
      </c>
      <c r="M6" s="31">
        <v>188.24080126171231</v>
      </c>
      <c r="N6" s="31">
        <v>156.03574851573262</v>
      </c>
      <c r="O6" s="31">
        <v>156.48934080792952</v>
      </c>
      <c r="P6" s="31">
        <v>181.89050917095577</v>
      </c>
      <c r="X6" s="98"/>
    </row>
    <row r="7" spans="1:24" ht="15.75" x14ac:dyDescent="0.25">
      <c r="A7" s="97" t="s">
        <v>53</v>
      </c>
      <c r="B7" s="69">
        <v>20.361108437142857</v>
      </c>
      <c r="C7" s="61">
        <v>22.484999999999999</v>
      </c>
      <c r="D7" s="31">
        <v>22.838371912113772</v>
      </c>
      <c r="E7" s="31">
        <v>26.331032562029879</v>
      </c>
      <c r="F7" s="31">
        <v>24.95246604521499</v>
      </c>
      <c r="G7" s="33">
        <v>25.019965953362544</v>
      </c>
      <c r="H7" s="31">
        <v>19.958060856663476</v>
      </c>
      <c r="I7" s="34">
        <v>24.30746692291607</v>
      </c>
      <c r="J7" s="31">
        <v>27.097463126348583</v>
      </c>
      <c r="K7" s="34">
        <v>23.474968055762822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</row>
    <row r="8" spans="1:24" x14ac:dyDescent="0.25">
      <c r="A8" s="97" t="s">
        <v>44</v>
      </c>
      <c r="B8" s="69">
        <v>0</v>
      </c>
      <c r="C8" s="69">
        <v>0</v>
      </c>
      <c r="D8" s="34">
        <v>1.5013904871717296</v>
      </c>
      <c r="E8" s="34">
        <v>0.79378651134457001</v>
      </c>
      <c r="F8" s="34">
        <v>0.62249915291639435</v>
      </c>
      <c r="G8" s="34">
        <v>0.56999922435718031</v>
      </c>
      <c r="H8" s="34">
        <v>1.2974982343920027</v>
      </c>
      <c r="I8" s="34">
        <v>1.7999975506016221</v>
      </c>
      <c r="J8" s="34">
        <v>0.94499871406585145</v>
      </c>
      <c r="K8" s="34">
        <v>0.71999902024064866</v>
      </c>
      <c r="L8" s="31">
        <v>1.1774983976852276</v>
      </c>
      <c r="M8" s="31">
        <v>0.24749966320772304</v>
      </c>
      <c r="N8" s="31">
        <v>3.2174956217003996</v>
      </c>
      <c r="O8" s="31">
        <v>0.90749876509498451</v>
      </c>
      <c r="P8" s="31">
        <v>0.63749913250474111</v>
      </c>
    </row>
    <row r="9" spans="1:24" x14ac:dyDescent="0.25">
      <c r="A9" s="97" t="s">
        <v>13</v>
      </c>
      <c r="B9" s="69">
        <v>0</v>
      </c>
      <c r="C9" s="69">
        <v>0</v>
      </c>
      <c r="D9" s="34">
        <v>0</v>
      </c>
      <c r="E9" s="34">
        <v>0.13499981629512162</v>
      </c>
      <c r="F9" s="31">
        <v>0.28499961217859016</v>
      </c>
      <c r="G9" s="33">
        <v>5.9999918353387402E-2</v>
      </c>
      <c r="H9" s="31">
        <v>0.15749978567764189</v>
      </c>
      <c r="I9" s="31">
        <v>0.38249947950284469</v>
      </c>
      <c r="J9" s="31">
        <v>0.66749909168143484</v>
      </c>
      <c r="K9" s="31">
        <v>0</v>
      </c>
      <c r="L9" s="38">
        <v>0</v>
      </c>
      <c r="M9" s="38">
        <v>0</v>
      </c>
      <c r="N9" s="38">
        <v>0</v>
      </c>
      <c r="O9" s="38">
        <v>0.15875730226891399</v>
      </c>
      <c r="P9" s="38">
        <v>0</v>
      </c>
    </row>
    <row r="10" spans="1:24" ht="15.75" x14ac:dyDescent="0.25">
      <c r="A10" s="97" t="s">
        <v>54</v>
      </c>
      <c r="B10" s="69" t="s">
        <v>8</v>
      </c>
      <c r="C10" s="69" t="s">
        <v>8</v>
      </c>
      <c r="D10" s="68" t="s">
        <v>8</v>
      </c>
      <c r="E10" s="68" t="s">
        <v>8</v>
      </c>
      <c r="F10" s="45" t="s">
        <v>8</v>
      </c>
      <c r="G10" s="44" t="s">
        <v>8</v>
      </c>
      <c r="H10" s="45" t="s">
        <v>8</v>
      </c>
      <c r="I10" s="45" t="s">
        <v>8</v>
      </c>
      <c r="J10" s="45" t="s">
        <v>8</v>
      </c>
      <c r="K10" s="45" t="s">
        <v>8</v>
      </c>
      <c r="L10" s="38" t="s">
        <v>8</v>
      </c>
      <c r="M10" s="38" t="s">
        <v>8</v>
      </c>
      <c r="N10" s="38" t="s">
        <v>8</v>
      </c>
      <c r="O10" s="38" t="s">
        <v>8</v>
      </c>
      <c r="P10" s="38" t="s">
        <v>8</v>
      </c>
    </row>
    <row r="11" spans="1:24" x14ac:dyDescent="0.25">
      <c r="A11" s="46" t="s">
        <v>1</v>
      </c>
      <c r="B11" s="114">
        <f>SUM(B4:B9)</f>
        <v>48.99113094685714</v>
      </c>
      <c r="C11" s="121">
        <f>SUM(C4:C10)</f>
        <v>46.732500000000002</v>
      </c>
      <c r="D11" s="115">
        <f t="shared" ref="D11:P11" si="0">SUM(D4:D10)</f>
        <v>48.498087881692243</v>
      </c>
      <c r="E11" s="115">
        <f t="shared" si="0"/>
        <v>61.143163116777792</v>
      </c>
      <c r="F11" s="115">
        <f t="shared" si="0"/>
        <v>44.084940010151399</v>
      </c>
      <c r="G11" s="115">
        <f t="shared" si="0"/>
        <v>36.292450614005197</v>
      </c>
      <c r="H11" s="115">
        <f t="shared" si="0"/>
        <v>45.525526065000683</v>
      </c>
      <c r="I11" s="115">
        <f t="shared" si="0"/>
        <v>30.284958788872288</v>
      </c>
      <c r="J11" s="115">
        <f t="shared" si="0"/>
        <v>52.994927885629416</v>
      </c>
      <c r="K11" s="115">
        <f t="shared" si="0"/>
        <v>40.912444327216036</v>
      </c>
      <c r="L11" s="115">
        <f t="shared" si="0"/>
        <v>157.41156571894604</v>
      </c>
      <c r="M11" s="115">
        <f t="shared" si="0"/>
        <v>232.31824128206952</v>
      </c>
      <c r="N11" s="115">
        <f t="shared" si="0"/>
        <v>195.92819423094107</v>
      </c>
      <c r="O11" s="115">
        <f t="shared" si="0"/>
        <v>176.37307126887453</v>
      </c>
      <c r="P11" s="115">
        <f t="shared" si="0"/>
        <v>263.4003982540325</v>
      </c>
    </row>
    <row r="12" spans="1:24" ht="15.75" x14ac:dyDescent="0.25">
      <c r="A12" s="164" t="s">
        <v>24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</row>
    <row r="13" spans="1:24" ht="15.75" x14ac:dyDescent="0.25">
      <c r="A13" s="97" t="s">
        <v>55</v>
      </c>
      <c r="B13" s="101" t="s">
        <v>8</v>
      </c>
      <c r="C13" s="48" t="s">
        <v>8</v>
      </c>
      <c r="D13" s="48" t="s">
        <v>8</v>
      </c>
      <c r="E13" s="48" t="s">
        <v>8</v>
      </c>
      <c r="F13" s="48" t="s">
        <v>8</v>
      </c>
      <c r="G13" s="48" t="s">
        <v>8</v>
      </c>
      <c r="H13" s="48" t="s">
        <v>8</v>
      </c>
      <c r="I13" s="48" t="s">
        <v>8</v>
      </c>
      <c r="J13" s="48" t="s">
        <v>8</v>
      </c>
      <c r="K13" s="48" t="s">
        <v>8</v>
      </c>
      <c r="L13" s="48" t="s">
        <v>8</v>
      </c>
      <c r="M13" s="48" t="s">
        <v>8</v>
      </c>
      <c r="N13" s="48" t="s">
        <v>8</v>
      </c>
      <c r="O13" s="48" t="s">
        <v>8</v>
      </c>
      <c r="P13" s="48" t="s">
        <v>8</v>
      </c>
    </row>
    <row r="14" spans="1:24" ht="15.75" x14ac:dyDescent="0.25">
      <c r="A14" s="97" t="s">
        <v>56</v>
      </c>
      <c r="B14" s="101" t="s">
        <v>8</v>
      </c>
      <c r="C14" s="61" t="s">
        <v>8</v>
      </c>
      <c r="D14" s="61" t="s">
        <v>8</v>
      </c>
      <c r="E14" s="61" t="s">
        <v>8</v>
      </c>
      <c r="F14" s="61" t="s">
        <v>8</v>
      </c>
      <c r="G14" s="61" t="s">
        <v>8</v>
      </c>
      <c r="H14" s="61" t="s">
        <v>8</v>
      </c>
      <c r="I14" s="61" t="s">
        <v>8</v>
      </c>
      <c r="J14" s="61" t="s">
        <v>8</v>
      </c>
      <c r="K14" s="61" t="s">
        <v>8</v>
      </c>
      <c r="L14" s="61" t="s">
        <v>8</v>
      </c>
      <c r="M14" s="61" t="s">
        <v>8</v>
      </c>
      <c r="N14" s="61" t="s">
        <v>8</v>
      </c>
      <c r="O14" s="61" t="s">
        <v>8</v>
      </c>
      <c r="P14" s="61" t="s">
        <v>8</v>
      </c>
    </row>
    <row r="15" spans="1:24" x14ac:dyDescent="0.25">
      <c r="A15" s="97" t="s">
        <v>14</v>
      </c>
      <c r="B15" s="61">
        <f>229929/2204.623</f>
        <v>104.29402215254036</v>
      </c>
      <c r="C15" s="61">
        <v>111.18635703247222</v>
      </c>
      <c r="D15" s="32">
        <v>135.79872839936806</v>
      </c>
      <c r="E15" s="32">
        <v>114.30525763361808</v>
      </c>
      <c r="F15" s="32">
        <v>122.87951273301603</v>
      </c>
      <c r="G15" s="32">
        <v>147.75995714460024</v>
      </c>
      <c r="H15" s="32">
        <v>111.1301115882398</v>
      </c>
      <c r="I15" s="32">
        <v>102.05826574430186</v>
      </c>
      <c r="J15" s="32">
        <v>85.728943225213555</v>
      </c>
      <c r="K15" s="32">
        <v>105.23341178968013</v>
      </c>
      <c r="L15" s="32">
        <v>82.100204887638384</v>
      </c>
      <c r="M15" s="32">
        <v>96.5697990087194</v>
      </c>
      <c r="N15" s="32">
        <v>64.863697784156287</v>
      </c>
      <c r="O15" s="32">
        <v>145.14953350300709</v>
      </c>
      <c r="P15" s="32">
        <v>133.35613390588776</v>
      </c>
    </row>
    <row r="16" spans="1:24" ht="15.75" x14ac:dyDescent="0.25">
      <c r="A16" s="97" t="s">
        <v>57</v>
      </c>
      <c r="B16" s="101" t="s">
        <v>8</v>
      </c>
      <c r="C16" s="61" t="s">
        <v>8</v>
      </c>
      <c r="D16" s="61" t="s">
        <v>8</v>
      </c>
      <c r="E16" s="61" t="s">
        <v>8</v>
      </c>
      <c r="F16" s="61" t="s">
        <v>8</v>
      </c>
      <c r="G16" s="61" t="s">
        <v>8</v>
      </c>
      <c r="H16" s="61" t="s">
        <v>8</v>
      </c>
      <c r="I16" s="61" t="s">
        <v>8</v>
      </c>
      <c r="J16" s="61" t="s">
        <v>8</v>
      </c>
      <c r="K16" s="61" t="s">
        <v>8</v>
      </c>
      <c r="L16" s="61" t="s">
        <v>8</v>
      </c>
      <c r="M16" s="61" t="s">
        <v>8</v>
      </c>
      <c r="N16" s="61" t="s">
        <v>8</v>
      </c>
      <c r="O16" s="61" t="s">
        <v>8</v>
      </c>
      <c r="P16" s="61" t="s">
        <v>8</v>
      </c>
    </row>
    <row r="17" spans="1:24" ht="15.75" x14ac:dyDescent="0.25">
      <c r="A17" s="97" t="s">
        <v>58</v>
      </c>
      <c r="B17" s="101" t="s">
        <v>8</v>
      </c>
      <c r="C17" s="61" t="s">
        <v>8</v>
      </c>
      <c r="D17" s="61" t="s">
        <v>8</v>
      </c>
      <c r="E17" s="61" t="s">
        <v>8</v>
      </c>
      <c r="F17" s="61" t="s">
        <v>8</v>
      </c>
      <c r="G17" s="61" t="s">
        <v>8</v>
      </c>
      <c r="H17" s="61" t="s">
        <v>8</v>
      </c>
      <c r="I17" s="61" t="s">
        <v>8</v>
      </c>
      <c r="J17" s="61" t="s">
        <v>8</v>
      </c>
      <c r="K17" s="61" t="s">
        <v>8</v>
      </c>
      <c r="L17" s="61" t="s">
        <v>8</v>
      </c>
      <c r="M17" s="61" t="s">
        <v>8</v>
      </c>
      <c r="N17" s="61" t="s">
        <v>8</v>
      </c>
      <c r="O17" s="61" t="s">
        <v>8</v>
      </c>
      <c r="P17" s="61" t="s">
        <v>8</v>
      </c>
    </row>
    <row r="18" spans="1:24" x14ac:dyDescent="0.25">
      <c r="A18" s="46" t="s">
        <v>1</v>
      </c>
      <c r="B18" s="121">
        <f>SUM(B13:B17)</f>
        <v>104.29402215254036</v>
      </c>
      <c r="C18" s="121">
        <f>SUM(C13:C17)</f>
        <v>111.18635703247222</v>
      </c>
      <c r="D18" s="115">
        <f t="shared" ref="D18:P18" si="1">SUM(D13:D17)</f>
        <v>135.79872839936806</v>
      </c>
      <c r="E18" s="115">
        <f t="shared" si="1"/>
        <v>114.30525763361808</v>
      </c>
      <c r="F18" s="115">
        <f t="shared" si="1"/>
        <v>122.87951273301603</v>
      </c>
      <c r="G18" s="115">
        <f t="shared" si="1"/>
        <v>147.75995714460024</v>
      </c>
      <c r="H18" s="115">
        <f t="shared" si="1"/>
        <v>111.1301115882398</v>
      </c>
      <c r="I18" s="115">
        <f t="shared" si="1"/>
        <v>102.05826574430186</v>
      </c>
      <c r="J18" s="115">
        <f t="shared" si="1"/>
        <v>85.728943225213555</v>
      </c>
      <c r="K18" s="115">
        <f t="shared" si="1"/>
        <v>105.23341178968013</v>
      </c>
      <c r="L18" s="115">
        <f t="shared" si="1"/>
        <v>82.100204887638384</v>
      </c>
      <c r="M18" s="115">
        <f t="shared" si="1"/>
        <v>96.5697990087194</v>
      </c>
      <c r="N18" s="115">
        <f t="shared" si="1"/>
        <v>64.863697784156287</v>
      </c>
      <c r="O18" s="115">
        <f t="shared" si="1"/>
        <v>145.14953350300709</v>
      </c>
      <c r="P18" s="115">
        <f t="shared" si="1"/>
        <v>133.35613390588776</v>
      </c>
      <c r="X18" s="104"/>
    </row>
    <row r="19" spans="1:24" ht="15.75" x14ac:dyDescent="0.25">
      <c r="A19" s="164" t="s">
        <v>25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</row>
    <row r="20" spans="1:24" x14ac:dyDescent="0.25">
      <c r="A20" s="97" t="s">
        <v>3</v>
      </c>
      <c r="B20" s="122">
        <v>24.75</v>
      </c>
      <c r="C20" s="43">
        <v>24.75</v>
      </c>
      <c r="D20" s="33">
        <v>18.143691687875886</v>
      </c>
      <c r="E20" s="41">
        <v>5.99999183533874</v>
      </c>
      <c r="F20" s="41">
        <v>6.0001188411805551</v>
      </c>
      <c r="G20" s="41">
        <v>3.0000594205902775</v>
      </c>
      <c r="H20" s="34">
        <v>4.0823306297720743</v>
      </c>
      <c r="I20" s="34">
        <v>5.8966997985596628</v>
      </c>
      <c r="J20" s="34">
        <v>5.4431075063627654</v>
      </c>
      <c r="K20" s="34">
        <v>1.3607768765906914</v>
      </c>
      <c r="L20" s="34">
        <v>1.3607768765906914</v>
      </c>
      <c r="M20" s="34">
        <v>1.3607768765906914</v>
      </c>
      <c r="N20" s="34">
        <v>1.3607768765906914</v>
      </c>
      <c r="O20" s="34">
        <v>1.3607768765906914</v>
      </c>
      <c r="P20" s="31">
        <v>1.3607768765906914</v>
      </c>
    </row>
    <row r="21" spans="1:24" x14ac:dyDescent="0.25">
      <c r="A21" s="97" t="s">
        <v>2</v>
      </c>
      <c r="B21" s="122">
        <v>2.25</v>
      </c>
      <c r="C21" s="43">
        <v>1.5</v>
      </c>
      <c r="D21" s="33">
        <v>2.2679614609844858</v>
      </c>
      <c r="E21" s="41">
        <v>2.2499969382520275</v>
      </c>
      <c r="F21" s="41">
        <v>6.7499069001820269</v>
      </c>
      <c r="G21" s="41">
        <v>5.2498771898868872</v>
      </c>
      <c r="H21" s="34">
        <v>3.4926606499161079</v>
      </c>
      <c r="I21" s="34">
        <v>3.7648160252342464</v>
      </c>
      <c r="J21" s="34">
        <v>3.4019421914767287</v>
      </c>
      <c r="K21" s="34">
        <v>1.3607768765906914</v>
      </c>
      <c r="L21" s="34">
        <v>1.8143691687875887</v>
      </c>
      <c r="M21" s="34">
        <v>2.2679614609844858</v>
      </c>
      <c r="N21" s="34">
        <v>3.17514604537828</v>
      </c>
      <c r="O21" s="34">
        <v>1.3607768765906914</v>
      </c>
      <c r="P21" s="31">
        <v>0.90718458439379435</v>
      </c>
    </row>
    <row r="22" spans="1:24" x14ac:dyDescent="0.25">
      <c r="A22" s="97" t="s">
        <v>22</v>
      </c>
      <c r="B22" s="122">
        <v>15</v>
      </c>
      <c r="C22" s="43">
        <v>15</v>
      </c>
      <c r="D22" s="33">
        <v>15</v>
      </c>
      <c r="E22" s="41">
        <v>15</v>
      </c>
      <c r="F22" s="41">
        <v>15</v>
      </c>
      <c r="G22" s="41">
        <v>15</v>
      </c>
      <c r="H22" s="34">
        <v>15</v>
      </c>
      <c r="I22" s="34">
        <v>15</v>
      </c>
      <c r="J22" s="34">
        <v>15</v>
      </c>
      <c r="K22" s="34">
        <v>15</v>
      </c>
      <c r="L22" s="34">
        <v>15</v>
      </c>
      <c r="M22" s="34">
        <v>15</v>
      </c>
      <c r="N22" s="34">
        <v>15</v>
      </c>
      <c r="O22" s="34">
        <v>15</v>
      </c>
      <c r="P22" s="31">
        <v>15</v>
      </c>
    </row>
    <row r="23" spans="1:24" x14ac:dyDescent="0.25">
      <c r="A23" s="97" t="s">
        <v>12</v>
      </c>
      <c r="B23" s="122">
        <v>0</v>
      </c>
      <c r="C23" s="43">
        <v>0</v>
      </c>
      <c r="D23" s="61">
        <v>0</v>
      </c>
      <c r="E23" s="61" t="s">
        <v>8</v>
      </c>
      <c r="F23" s="61" t="s">
        <v>8</v>
      </c>
      <c r="G23" s="61" t="s">
        <v>8</v>
      </c>
      <c r="H23" s="61" t="s">
        <v>8</v>
      </c>
      <c r="I23" s="61" t="s">
        <v>8</v>
      </c>
      <c r="J23" s="61" t="s">
        <v>8</v>
      </c>
      <c r="K23" s="61" t="s">
        <v>8</v>
      </c>
      <c r="L23" s="61" t="s">
        <v>8</v>
      </c>
      <c r="M23" s="61" t="s">
        <v>8</v>
      </c>
      <c r="N23" s="61" t="s">
        <v>8</v>
      </c>
      <c r="O23" s="61" t="s">
        <v>8</v>
      </c>
      <c r="P23" s="61" t="s">
        <v>8</v>
      </c>
    </row>
    <row r="24" spans="1:24" x14ac:dyDescent="0.25">
      <c r="A24" s="97" t="s">
        <v>15</v>
      </c>
      <c r="B24" s="122">
        <v>0</v>
      </c>
      <c r="C24" s="123">
        <v>0.45359229219689717</v>
      </c>
      <c r="D24" s="41">
        <v>0.45359229219689717</v>
      </c>
      <c r="E24" s="41">
        <v>0.22679614609844859</v>
      </c>
      <c r="F24" s="41">
        <v>0.22679614609844859</v>
      </c>
      <c r="G24" s="41">
        <v>0.22679614609844859</v>
      </c>
      <c r="H24" s="42">
        <v>0.22679614609844859</v>
      </c>
      <c r="I24" s="36">
        <v>5.8966997985596628</v>
      </c>
      <c r="J24" s="36">
        <v>9.6615158237939092</v>
      </c>
      <c r="K24" s="34">
        <v>4.6266413804083513</v>
      </c>
      <c r="L24" s="34">
        <v>7.9378651134457003</v>
      </c>
      <c r="M24" s="34">
        <v>3.17514604537828</v>
      </c>
      <c r="N24" s="34">
        <v>8.5275350933016671</v>
      </c>
      <c r="O24" s="34">
        <v>10.477981949748324</v>
      </c>
      <c r="P24" s="31">
        <v>6.7131659245140778</v>
      </c>
    </row>
    <row r="25" spans="1:24" x14ac:dyDescent="0.25">
      <c r="A25" s="97" t="s">
        <v>16</v>
      </c>
      <c r="B25" s="122">
        <v>0</v>
      </c>
      <c r="C25" s="123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1">
        <v>0</v>
      </c>
    </row>
    <row r="26" spans="1:24" ht="15.75" x14ac:dyDescent="0.25">
      <c r="A26" s="97" t="s">
        <v>58</v>
      </c>
      <c r="B26" s="43" t="s">
        <v>8</v>
      </c>
      <c r="C26" s="61" t="s">
        <v>8</v>
      </c>
      <c r="D26" s="61" t="s">
        <v>8</v>
      </c>
      <c r="E26" s="61" t="s">
        <v>8</v>
      </c>
      <c r="F26" s="61" t="s">
        <v>8</v>
      </c>
      <c r="G26" s="61" t="s">
        <v>8</v>
      </c>
      <c r="H26" s="61" t="s">
        <v>8</v>
      </c>
      <c r="I26" s="61" t="s">
        <v>8</v>
      </c>
      <c r="J26" s="61" t="s">
        <v>8</v>
      </c>
      <c r="K26" s="61" t="s">
        <v>8</v>
      </c>
      <c r="L26" s="61" t="s">
        <v>8</v>
      </c>
      <c r="M26" s="61" t="s">
        <v>8</v>
      </c>
      <c r="N26" s="61" t="s">
        <v>8</v>
      </c>
      <c r="O26" s="61" t="s">
        <v>8</v>
      </c>
      <c r="P26" s="61" t="s">
        <v>8</v>
      </c>
    </row>
    <row r="27" spans="1:24" x14ac:dyDescent="0.25">
      <c r="A27" s="46" t="s">
        <v>1</v>
      </c>
      <c r="B27" s="121">
        <f>SUM(B20:B26)</f>
        <v>42</v>
      </c>
      <c r="C27" s="121">
        <f>SUM(C20:C26)</f>
        <v>41.703592292196895</v>
      </c>
      <c r="D27" s="115">
        <f t="shared" ref="D27:P27" si="2">SUM(D20:D26)</f>
        <v>35.865245441057269</v>
      </c>
      <c r="E27" s="115">
        <f t="shared" si="2"/>
        <v>23.476784919689216</v>
      </c>
      <c r="F27" s="115">
        <f t="shared" si="2"/>
        <v>27.976821887461028</v>
      </c>
      <c r="G27" s="115">
        <f t="shared" si="2"/>
        <v>23.476732756575611</v>
      </c>
      <c r="H27" s="115">
        <f t="shared" si="2"/>
        <v>22.801787425786632</v>
      </c>
      <c r="I27" s="115">
        <f t="shared" si="2"/>
        <v>30.558215622353572</v>
      </c>
      <c r="J27" s="115">
        <f>SUM(J20:J26)</f>
        <v>33.506565521633405</v>
      </c>
      <c r="K27" s="115">
        <f t="shared" si="2"/>
        <v>22.348195133589734</v>
      </c>
      <c r="L27" s="115">
        <f t="shared" si="2"/>
        <v>26.11301115882398</v>
      </c>
      <c r="M27" s="115">
        <f t="shared" si="2"/>
        <v>21.803884382953459</v>
      </c>
      <c r="N27" s="115">
        <f t="shared" si="2"/>
        <v>28.063458015270641</v>
      </c>
      <c r="O27" s="115">
        <f t="shared" si="2"/>
        <v>28.199535702929708</v>
      </c>
      <c r="P27" s="115">
        <f t="shared" si="2"/>
        <v>23.981127385498567</v>
      </c>
    </row>
    <row r="28" spans="1:24" ht="15.75" x14ac:dyDescent="0.25">
      <c r="A28" s="164" t="s">
        <v>43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</row>
    <row r="29" spans="1:24" x14ac:dyDescent="0.25">
      <c r="A29" s="97" t="s">
        <v>19</v>
      </c>
      <c r="B29" s="69">
        <v>11</v>
      </c>
      <c r="C29" s="123">
        <v>11</v>
      </c>
      <c r="D29" s="41">
        <v>10.886215012725531</v>
      </c>
      <c r="E29" s="41">
        <v>10.9860053170088</v>
      </c>
      <c r="F29" s="41">
        <v>10.986005317008848</v>
      </c>
      <c r="G29" s="41">
        <v>10.986005317008848</v>
      </c>
      <c r="H29" s="41">
        <v>10.985098132424454</v>
      </c>
      <c r="I29" s="34">
        <v>5.5782780094374411</v>
      </c>
      <c r="J29" s="34">
        <v>4.3454141592462747</v>
      </c>
      <c r="K29" s="34">
        <v>5.4793948897385176</v>
      </c>
      <c r="L29" s="34">
        <v>6.4605150177604065</v>
      </c>
      <c r="M29" s="34">
        <v>4.1666987961206976</v>
      </c>
      <c r="N29" s="34">
        <v>1.2106378278735186</v>
      </c>
      <c r="O29" s="34">
        <v>2.5809401426003449</v>
      </c>
      <c r="P29" s="31">
        <v>3.7434971875009921</v>
      </c>
    </row>
    <row r="30" spans="1:24" x14ac:dyDescent="0.25">
      <c r="A30" s="97" t="s">
        <v>3</v>
      </c>
      <c r="B30" s="69">
        <v>6</v>
      </c>
      <c r="C30" s="43">
        <v>24</v>
      </c>
      <c r="D30" s="33">
        <v>32.2050527459797</v>
      </c>
      <c r="E30" s="41">
        <v>15.749978567764193</v>
      </c>
      <c r="F30" s="41">
        <v>11.999784090068914</v>
      </c>
      <c r="G30" s="41">
        <v>14.999843510659192</v>
      </c>
      <c r="H30" s="34">
        <v>7.2574766751503548</v>
      </c>
      <c r="I30" s="34">
        <v>14.061361058103811</v>
      </c>
      <c r="J30" s="34">
        <v>11.339807304922401</v>
      </c>
      <c r="K30" s="34">
        <v>53.977482771430758</v>
      </c>
      <c r="L30" s="34">
        <v>53.977482771430758</v>
      </c>
      <c r="M30" s="34">
        <v>53.977482771430758</v>
      </c>
      <c r="N30" s="34">
        <v>53.977482771430758</v>
      </c>
      <c r="O30" s="34">
        <v>53.977482771430758</v>
      </c>
      <c r="P30" s="31">
        <v>53.977482771430758</v>
      </c>
    </row>
    <row r="31" spans="1:24" x14ac:dyDescent="0.25">
      <c r="A31" s="97" t="s">
        <v>2</v>
      </c>
      <c r="B31" s="69">
        <v>0.75</v>
      </c>
      <c r="C31" s="43">
        <v>36.75</v>
      </c>
      <c r="D31" s="33">
        <v>27.669129824010724</v>
      </c>
      <c r="E31" s="41">
        <v>57.749921415135375</v>
      </c>
      <c r="F31" s="41">
        <v>95.249845438426433</v>
      </c>
      <c r="G31" s="41">
        <v>101.24996427960698</v>
      </c>
      <c r="H31" s="34">
        <v>70.306805290519051</v>
      </c>
      <c r="I31" s="34">
        <v>97.97593511452979</v>
      </c>
      <c r="J31" s="34">
        <v>107.95496554286152</v>
      </c>
      <c r="K31" s="34">
        <v>41.639772423675161</v>
      </c>
      <c r="L31" s="34">
        <v>50.348744433855586</v>
      </c>
      <c r="M31" s="34">
        <v>89.357681562788741</v>
      </c>
      <c r="N31" s="34">
        <v>132.90254161369086</v>
      </c>
      <c r="O31" s="34">
        <v>46.266413804083506</v>
      </c>
      <c r="P31" s="31">
        <v>108.40855783505842</v>
      </c>
    </row>
    <row r="32" spans="1:24" ht="15.75" x14ac:dyDescent="0.25">
      <c r="A32" s="97" t="s">
        <v>59</v>
      </c>
      <c r="B32" s="69">
        <v>5</v>
      </c>
      <c r="C32" s="43">
        <v>5</v>
      </c>
      <c r="D32" s="43">
        <v>4.5359229219689716</v>
      </c>
      <c r="E32" s="43">
        <v>5</v>
      </c>
      <c r="F32" s="43">
        <v>5</v>
      </c>
      <c r="G32" s="43">
        <v>5</v>
      </c>
      <c r="H32" s="43">
        <v>5</v>
      </c>
      <c r="I32" s="43">
        <v>5</v>
      </c>
      <c r="J32" s="43">
        <v>5</v>
      </c>
      <c r="K32" s="43">
        <v>5</v>
      </c>
      <c r="L32" s="43">
        <v>5</v>
      </c>
      <c r="M32" s="43">
        <v>5</v>
      </c>
      <c r="N32" s="43">
        <v>5</v>
      </c>
      <c r="O32" s="43">
        <v>5</v>
      </c>
      <c r="P32" s="43">
        <v>5</v>
      </c>
    </row>
    <row r="33" spans="1:25" x14ac:dyDescent="0.25">
      <c r="A33" s="97" t="s">
        <v>12</v>
      </c>
      <c r="B33" s="69">
        <v>0</v>
      </c>
      <c r="C33" s="43">
        <v>0</v>
      </c>
      <c r="D33" s="33">
        <v>0.90718458439379435</v>
      </c>
      <c r="E33" s="41">
        <v>4.499993876504055</v>
      </c>
      <c r="F33" s="41">
        <v>17.999902931249469</v>
      </c>
      <c r="G33" s="41">
        <v>11.249996031067443</v>
      </c>
      <c r="H33" s="34">
        <v>5.4431075063627654</v>
      </c>
      <c r="I33" s="34">
        <v>15.422137934694502</v>
      </c>
      <c r="J33" s="34">
        <v>13.154176473710017</v>
      </c>
      <c r="K33" s="34">
        <v>10.432622720528634</v>
      </c>
      <c r="L33" s="34">
        <v>5.4431075063627654</v>
      </c>
      <c r="M33" s="34">
        <v>2.086524544105727</v>
      </c>
      <c r="N33" s="34">
        <v>5.8966997985596628</v>
      </c>
      <c r="O33" s="34">
        <v>6.8038843829534574</v>
      </c>
      <c r="P33" s="31">
        <v>8.1646612595441486</v>
      </c>
      <c r="Y33" s="116"/>
    </row>
    <row r="34" spans="1:25" x14ac:dyDescent="0.25">
      <c r="A34" s="97" t="s">
        <v>16</v>
      </c>
      <c r="B34" s="69">
        <v>420.75</v>
      </c>
      <c r="C34" s="43">
        <v>670.5</v>
      </c>
      <c r="D34" s="33">
        <v>679.48125371095193</v>
      </c>
      <c r="E34" s="33">
        <v>557.99924068650284</v>
      </c>
      <c r="F34" s="33">
        <v>677.249126041051</v>
      </c>
      <c r="G34" s="33">
        <v>812.99886647286178</v>
      </c>
      <c r="H34" s="31">
        <v>762.216487807666</v>
      </c>
      <c r="I34" s="31">
        <v>606.13538006271369</v>
      </c>
      <c r="J34" s="31">
        <v>645.21689195839826</v>
      </c>
      <c r="K34" s="31">
        <v>1012.4179961834744</v>
      </c>
      <c r="L34" s="31">
        <v>920.79235315970118</v>
      </c>
      <c r="M34" s="31">
        <v>971.14109759355676</v>
      </c>
      <c r="N34" s="31">
        <v>1080.0032477208122</v>
      </c>
      <c r="O34" s="31">
        <v>1064.5811097861176</v>
      </c>
      <c r="P34" s="31">
        <v>1060.9523714485424</v>
      </c>
    </row>
    <row r="35" spans="1:25" ht="15.75" x14ac:dyDescent="0.25">
      <c r="A35" s="100" t="s">
        <v>58</v>
      </c>
      <c r="B35" s="73" t="s">
        <v>8</v>
      </c>
      <c r="C35" s="73" t="s">
        <v>8</v>
      </c>
      <c r="D35" s="73" t="s">
        <v>8</v>
      </c>
      <c r="E35" s="73" t="s">
        <v>8</v>
      </c>
      <c r="F35" s="73" t="s">
        <v>8</v>
      </c>
      <c r="G35" s="73" t="s">
        <v>8</v>
      </c>
      <c r="H35" s="73" t="s">
        <v>8</v>
      </c>
      <c r="I35" s="73" t="s">
        <v>8</v>
      </c>
      <c r="J35" s="73" t="s">
        <v>8</v>
      </c>
      <c r="K35" s="73" t="s">
        <v>8</v>
      </c>
      <c r="L35" s="73" t="s">
        <v>8</v>
      </c>
      <c r="M35" s="73" t="s">
        <v>8</v>
      </c>
      <c r="N35" s="73" t="s">
        <v>8</v>
      </c>
      <c r="O35" s="73" t="s">
        <v>8</v>
      </c>
      <c r="P35" s="73" t="s">
        <v>8</v>
      </c>
    </row>
    <row r="36" spans="1:25" x14ac:dyDescent="0.25">
      <c r="A36" s="46" t="s">
        <v>1</v>
      </c>
      <c r="B36" s="114">
        <f>SUM(B29:B35)</f>
        <v>443.5</v>
      </c>
      <c r="C36" s="121">
        <f t="shared" ref="C36:P36" si="3">SUM(C29:C35)</f>
        <v>747.25</v>
      </c>
      <c r="D36" s="115">
        <f t="shared" si="3"/>
        <v>755.68475880003064</v>
      </c>
      <c r="E36" s="115">
        <f t="shared" si="3"/>
        <v>651.98513986291528</v>
      </c>
      <c r="F36" s="115">
        <f t="shared" si="3"/>
        <v>818.48466381780463</v>
      </c>
      <c r="G36" s="115">
        <f t="shared" si="3"/>
        <v>956.48467561120424</v>
      </c>
      <c r="H36" s="115">
        <f t="shared" si="3"/>
        <v>861.20897541212264</v>
      </c>
      <c r="I36" s="115">
        <f t="shared" si="3"/>
        <v>744.17309217947923</v>
      </c>
      <c r="J36" s="115">
        <f t="shared" si="3"/>
        <v>787.01125543913849</v>
      </c>
      <c r="K36" s="115">
        <f t="shared" si="3"/>
        <v>1128.9472689888476</v>
      </c>
      <c r="L36" s="115">
        <f t="shared" si="3"/>
        <v>1042.0222028891108</v>
      </c>
      <c r="M36" s="115">
        <f t="shared" si="3"/>
        <v>1125.7294852680027</v>
      </c>
      <c r="N36" s="115">
        <f t="shared" si="3"/>
        <v>1278.9906097323669</v>
      </c>
      <c r="O36" s="115">
        <f t="shared" si="3"/>
        <v>1179.2098308871857</v>
      </c>
      <c r="P36" s="115">
        <f t="shared" si="3"/>
        <v>1240.2465705020768</v>
      </c>
    </row>
    <row r="37" spans="1:25" ht="15.75" x14ac:dyDescent="0.25">
      <c r="A37" s="165" t="s">
        <v>26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</row>
    <row r="38" spans="1:25" x14ac:dyDescent="0.25">
      <c r="A38" s="97" t="s">
        <v>21</v>
      </c>
      <c r="B38" s="102">
        <v>6</v>
      </c>
      <c r="C38" s="43">
        <v>6</v>
      </c>
      <c r="D38" s="44">
        <v>6.3502920907565601</v>
      </c>
      <c r="E38" s="44">
        <v>6.3502920907565601</v>
      </c>
      <c r="F38" s="44">
        <v>6.3502920907565601</v>
      </c>
      <c r="G38" s="44">
        <v>6.3502920907565601</v>
      </c>
      <c r="H38" s="45">
        <v>6.2019674112081749</v>
      </c>
      <c r="I38" s="45">
        <v>3.740322041455614</v>
      </c>
      <c r="J38" s="45">
        <v>1.81618353795638</v>
      </c>
      <c r="K38" s="45">
        <v>2.2525393230497914</v>
      </c>
      <c r="L38" s="45">
        <v>0</v>
      </c>
      <c r="M38" s="45">
        <v>1.6642301200704157</v>
      </c>
      <c r="N38" s="45">
        <v>3.8555344836736255E-2</v>
      </c>
      <c r="O38" s="45">
        <v>0</v>
      </c>
      <c r="P38" s="45">
        <v>4.8534375265067993E-2</v>
      </c>
    </row>
    <row r="39" spans="1:25" x14ac:dyDescent="0.25">
      <c r="A39" s="97" t="s">
        <v>3</v>
      </c>
      <c r="B39" s="122">
        <v>2.25</v>
      </c>
      <c r="C39" s="43">
        <v>33</v>
      </c>
      <c r="D39" s="44">
        <v>6.8038843829534574</v>
      </c>
      <c r="E39" s="44">
        <v>7.4999897941734242</v>
      </c>
      <c r="F39" s="44">
        <v>3.7498474795917489</v>
      </c>
      <c r="G39" s="44">
        <v>6.7499069001820269</v>
      </c>
      <c r="H39" s="45">
        <v>8.1646612595441486</v>
      </c>
      <c r="I39" s="45">
        <v>6.3502920907565601</v>
      </c>
      <c r="J39" s="45">
        <v>10.886215012725531</v>
      </c>
      <c r="K39" s="45">
        <v>52.616705894840067</v>
      </c>
      <c r="L39" s="45">
        <v>52.616705894840067</v>
      </c>
      <c r="M39" s="45">
        <v>52.616705894840067</v>
      </c>
      <c r="N39" s="45">
        <v>52.616705894840067</v>
      </c>
      <c r="O39" s="45">
        <v>52.616705894840067</v>
      </c>
      <c r="P39" s="45">
        <v>52.616705894840067</v>
      </c>
    </row>
    <row r="40" spans="1:25" x14ac:dyDescent="0.25">
      <c r="A40" s="97" t="s">
        <v>2</v>
      </c>
      <c r="B40" s="122">
        <v>0</v>
      </c>
      <c r="C40" s="43">
        <v>6.75</v>
      </c>
      <c r="D40" s="44">
        <v>5.8966997985596628</v>
      </c>
      <c r="E40" s="44">
        <v>41.999942847371187</v>
      </c>
      <c r="F40" s="44">
        <v>56.249980155337212</v>
      </c>
      <c r="G40" s="44">
        <v>43.499954413974635</v>
      </c>
      <c r="H40" s="45">
        <v>52.163113602643172</v>
      </c>
      <c r="I40" s="45">
        <v>39.916121713326952</v>
      </c>
      <c r="J40" s="45">
        <v>47.627190680674204</v>
      </c>
      <c r="K40" s="45">
        <v>78.01787425786631</v>
      </c>
      <c r="L40" s="45">
        <v>122.01632660096533</v>
      </c>
      <c r="M40" s="45">
        <v>116.11962680240568</v>
      </c>
      <c r="N40" s="45">
        <v>86.182535517410457</v>
      </c>
      <c r="O40" s="45">
        <v>61.68855173877801</v>
      </c>
      <c r="P40" s="45">
        <v>135.62409536687224</v>
      </c>
    </row>
    <row r="41" spans="1:25" ht="15.75" x14ac:dyDescent="0.25">
      <c r="A41" s="97" t="s">
        <v>59</v>
      </c>
      <c r="B41" s="122" t="s">
        <v>8</v>
      </c>
      <c r="C41" s="43" t="s">
        <v>8</v>
      </c>
      <c r="D41" s="43" t="s">
        <v>8</v>
      </c>
      <c r="E41" s="43" t="s">
        <v>8</v>
      </c>
      <c r="F41" s="43" t="s">
        <v>8</v>
      </c>
      <c r="G41" s="43" t="s">
        <v>8</v>
      </c>
      <c r="H41" s="43" t="s">
        <v>8</v>
      </c>
      <c r="I41" s="43" t="s">
        <v>8</v>
      </c>
      <c r="J41" s="43" t="s">
        <v>8</v>
      </c>
      <c r="K41" s="43" t="s">
        <v>8</v>
      </c>
      <c r="L41" s="43" t="s">
        <v>8</v>
      </c>
      <c r="M41" s="43" t="s">
        <v>8</v>
      </c>
      <c r="N41" s="43" t="s">
        <v>8</v>
      </c>
      <c r="O41" s="43" t="s">
        <v>8</v>
      </c>
      <c r="P41" s="43" t="s">
        <v>8</v>
      </c>
    </row>
    <row r="42" spans="1:25" x14ac:dyDescent="0.25">
      <c r="A42" s="97" t="s">
        <v>12</v>
      </c>
      <c r="B42" s="122">
        <v>0.90718458439379435</v>
      </c>
      <c r="C42" s="43">
        <v>1</v>
      </c>
      <c r="D42" s="44">
        <v>0.90718458439379435</v>
      </c>
      <c r="E42" s="33">
        <v>5.99999183533874</v>
      </c>
      <c r="F42" s="33">
        <v>14.250055451657721</v>
      </c>
      <c r="G42" s="33">
        <v>4.5000891308854163</v>
      </c>
      <c r="H42" s="31">
        <v>8.1646612595441486</v>
      </c>
      <c r="I42" s="31">
        <v>19.958060856663476</v>
      </c>
      <c r="J42" s="31">
        <v>9.0718458439379432</v>
      </c>
      <c r="K42" s="31">
        <v>9.5254381361348397</v>
      </c>
      <c r="L42" s="31">
        <v>16.329322519088297</v>
      </c>
      <c r="M42" s="31">
        <v>2.9937091284995212</v>
      </c>
      <c r="N42" s="31">
        <v>8.1646612595441486</v>
      </c>
      <c r="O42" s="31">
        <v>8.1646612595441486</v>
      </c>
      <c r="P42" s="31">
        <v>4.0823306297720743</v>
      </c>
    </row>
    <row r="43" spans="1:25" x14ac:dyDescent="0.25">
      <c r="A43" s="97" t="s">
        <v>15</v>
      </c>
      <c r="B43" s="44">
        <v>22.679614609844858</v>
      </c>
      <c r="C43" s="44">
        <v>22.679614609844858</v>
      </c>
      <c r="D43" s="44">
        <v>22.679614609844858</v>
      </c>
      <c r="E43" s="44">
        <v>22.679614609844858</v>
      </c>
      <c r="F43" s="44">
        <v>22.679614609844858</v>
      </c>
      <c r="G43" s="44">
        <v>22.679614609844858</v>
      </c>
      <c r="H43" s="45">
        <v>22.679614609844858</v>
      </c>
      <c r="I43" s="45">
        <v>22.679614609844858</v>
      </c>
      <c r="J43" s="45">
        <v>22.679614609844858</v>
      </c>
      <c r="K43" s="45">
        <v>22.679614609844858</v>
      </c>
      <c r="L43" s="45">
        <v>22.679614609844858</v>
      </c>
      <c r="M43" s="45">
        <v>22.679614609844858</v>
      </c>
      <c r="N43" s="45">
        <v>22.679614609844858</v>
      </c>
      <c r="O43" s="45">
        <v>22.679614609844858</v>
      </c>
      <c r="P43" s="45">
        <v>22.679614609844858</v>
      </c>
    </row>
    <row r="44" spans="1:25" x14ac:dyDescent="0.25">
      <c r="A44" s="97" t="s">
        <v>16</v>
      </c>
      <c r="B44" s="122">
        <v>167.25</v>
      </c>
      <c r="C44" s="43">
        <v>147.75</v>
      </c>
      <c r="D44" s="44">
        <v>188.24080126171231</v>
      </c>
      <c r="E44" s="44">
        <v>347.99952644964696</v>
      </c>
      <c r="F44" s="44">
        <v>320.99955411877676</v>
      </c>
      <c r="G44" s="44">
        <v>243.74961161159979</v>
      </c>
      <c r="H44" s="45">
        <v>366.95616438728979</v>
      </c>
      <c r="I44" s="45">
        <v>332.48315018032559</v>
      </c>
      <c r="J44" s="45">
        <v>448.60277698273126</v>
      </c>
      <c r="K44" s="45">
        <v>365.45930982304003</v>
      </c>
      <c r="L44" s="45">
        <v>306.62838952510248</v>
      </c>
      <c r="M44" s="45">
        <v>392.357332750316</v>
      </c>
      <c r="N44" s="45">
        <v>444.0668540607623</v>
      </c>
      <c r="O44" s="45">
        <v>360.60587229653322</v>
      </c>
      <c r="P44" s="45">
        <v>420.02646257432679</v>
      </c>
    </row>
    <row r="45" spans="1:25" ht="15.75" x14ac:dyDescent="0.25">
      <c r="A45" s="97" t="s">
        <v>58</v>
      </c>
      <c r="B45" s="122" t="s">
        <v>8</v>
      </c>
      <c r="C45" s="61" t="s">
        <v>8</v>
      </c>
      <c r="D45" s="61" t="s">
        <v>8</v>
      </c>
      <c r="E45" s="61" t="s">
        <v>8</v>
      </c>
      <c r="F45" s="61" t="s">
        <v>8</v>
      </c>
      <c r="G45" s="61" t="s">
        <v>8</v>
      </c>
      <c r="H45" s="61" t="s">
        <v>8</v>
      </c>
      <c r="I45" s="61" t="s">
        <v>8</v>
      </c>
      <c r="J45" s="61" t="s">
        <v>8</v>
      </c>
      <c r="K45" s="61" t="s">
        <v>8</v>
      </c>
      <c r="L45" s="61" t="s">
        <v>8</v>
      </c>
      <c r="M45" s="61" t="s">
        <v>8</v>
      </c>
      <c r="N45" s="61" t="s">
        <v>8</v>
      </c>
      <c r="O45" s="61" t="s">
        <v>8</v>
      </c>
      <c r="P45" s="61" t="s">
        <v>8</v>
      </c>
    </row>
    <row r="46" spans="1:25" x14ac:dyDescent="0.25">
      <c r="A46" s="46" t="s">
        <v>1</v>
      </c>
      <c r="B46" s="140">
        <f>SUM(B38:B45)</f>
        <v>199.08679919423867</v>
      </c>
      <c r="C46" s="121">
        <f>SUM(C38:C45)</f>
        <v>217.17961460984486</v>
      </c>
      <c r="D46" s="115">
        <f t="shared" ref="D46:P46" si="4">SUM(D38:D45)</f>
        <v>230.87847672822062</v>
      </c>
      <c r="E46" s="115">
        <f t="shared" si="4"/>
        <v>432.52935762713173</v>
      </c>
      <c r="F46" s="115">
        <f t="shared" si="4"/>
        <v>424.27934390596488</v>
      </c>
      <c r="G46" s="115">
        <f t="shared" si="4"/>
        <v>327.52946875724331</v>
      </c>
      <c r="H46" s="115">
        <f t="shared" si="4"/>
        <v>464.3301825300743</v>
      </c>
      <c r="I46" s="115">
        <f t="shared" si="4"/>
        <v>425.12756149237305</v>
      </c>
      <c r="J46" s="115">
        <f t="shared" si="4"/>
        <v>540.68382666787022</v>
      </c>
      <c r="K46" s="115">
        <f t="shared" si="4"/>
        <v>530.55148204477587</v>
      </c>
      <c r="L46" s="115">
        <f t="shared" si="4"/>
        <v>520.27035914984106</v>
      </c>
      <c r="M46" s="115">
        <f t="shared" si="4"/>
        <v>588.43121930597658</v>
      </c>
      <c r="N46" s="115">
        <f t="shared" si="4"/>
        <v>613.74892668723851</v>
      </c>
      <c r="O46" s="115">
        <f t="shared" si="4"/>
        <v>505.75540579954031</v>
      </c>
      <c r="P46" s="115">
        <f t="shared" si="4"/>
        <v>635.07774345092116</v>
      </c>
    </row>
    <row r="47" spans="1:25" ht="15.75" x14ac:dyDescent="0.25">
      <c r="A47" s="165" t="s">
        <v>27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</row>
    <row r="48" spans="1:25" x14ac:dyDescent="0.25">
      <c r="A48" s="97" t="s">
        <v>19</v>
      </c>
      <c r="B48" s="124" t="s">
        <v>8</v>
      </c>
      <c r="C48" s="43">
        <v>0</v>
      </c>
      <c r="D48" s="44">
        <v>4.0369714005523846E-2</v>
      </c>
      <c r="E48" s="38">
        <v>4.0369714005523846E-2</v>
      </c>
      <c r="F48" s="38">
        <v>4.0369714005523846E-2</v>
      </c>
      <c r="G48" s="38">
        <v>4.0369714005523846E-2</v>
      </c>
      <c r="H48" s="38">
        <v>4.0369714005523846E-2</v>
      </c>
      <c r="I48" s="38">
        <v>3.6740975667948671E-2</v>
      </c>
      <c r="J48" s="38">
        <v>0.1605716714377016</v>
      </c>
      <c r="K48" s="38">
        <v>2.4947576070829341E-2</v>
      </c>
      <c r="L48" s="38">
        <v>7.166758216710975E-2</v>
      </c>
      <c r="M48" s="38">
        <v>0.20865245441057267</v>
      </c>
      <c r="N48" s="38">
        <v>9.3440012192560817E-2</v>
      </c>
      <c r="O48" s="38">
        <v>0</v>
      </c>
      <c r="P48" s="38">
        <v>0</v>
      </c>
    </row>
    <row r="49" spans="1:16" x14ac:dyDescent="0.25">
      <c r="A49" s="97" t="s">
        <v>3</v>
      </c>
      <c r="B49" s="124">
        <v>0</v>
      </c>
      <c r="C49" s="43">
        <v>3</v>
      </c>
      <c r="D49" s="44">
        <v>0.90718458439379435</v>
      </c>
      <c r="E49" s="38">
        <v>0.7499989794173425</v>
      </c>
      <c r="F49" s="38">
        <v>0.74978805900147094</v>
      </c>
      <c r="G49" s="38">
        <v>1.5000297102951388</v>
      </c>
      <c r="H49" s="38">
        <v>1.3607768765906914</v>
      </c>
      <c r="I49" s="38">
        <v>1.8143691687875887</v>
      </c>
      <c r="J49" s="38">
        <v>2.2679614609844858</v>
      </c>
      <c r="K49" s="38">
        <v>6.8038843829534574</v>
      </c>
      <c r="L49" s="38">
        <v>6.8038843829534574</v>
      </c>
      <c r="M49" s="38">
        <v>6.8038843829534574</v>
      </c>
      <c r="N49" s="38">
        <v>6.8038843829534574</v>
      </c>
      <c r="O49" s="38">
        <v>6.8038843829534574</v>
      </c>
      <c r="P49" s="38">
        <v>6.8038843829534574</v>
      </c>
    </row>
    <row r="50" spans="1:16" x14ac:dyDescent="0.25">
      <c r="A50" s="97" t="s">
        <v>2</v>
      </c>
      <c r="B50" s="122">
        <v>3</v>
      </c>
      <c r="C50" s="43">
        <v>13.5</v>
      </c>
      <c r="D50" s="44">
        <v>12.70058418151312</v>
      </c>
      <c r="E50" s="38">
        <v>40.499944888536497</v>
      </c>
      <c r="F50" s="38">
        <v>44.999984124269773</v>
      </c>
      <c r="G50" s="38">
        <v>67.499976186404652</v>
      </c>
      <c r="H50" s="38">
        <v>72.574766751503546</v>
      </c>
      <c r="I50" s="38">
        <v>92.532827608167011</v>
      </c>
      <c r="J50" s="38">
        <v>58.966997985596628</v>
      </c>
      <c r="K50" s="38">
        <v>65.77088236855009</v>
      </c>
      <c r="L50" s="38">
        <v>96.615158237939099</v>
      </c>
      <c r="M50" s="38">
        <v>99.790304283317369</v>
      </c>
      <c r="N50" s="38">
        <v>80.739428011047693</v>
      </c>
      <c r="O50" s="38">
        <v>69.399620706125262</v>
      </c>
      <c r="P50" s="38">
        <v>48.080782972871098</v>
      </c>
    </row>
    <row r="51" spans="1:16" ht="15.75" x14ac:dyDescent="0.25">
      <c r="A51" s="97" t="s">
        <v>59</v>
      </c>
      <c r="B51" s="124" t="s">
        <v>8</v>
      </c>
      <c r="C51" s="43" t="s">
        <v>8</v>
      </c>
      <c r="D51" s="43" t="s">
        <v>8</v>
      </c>
      <c r="E51" s="43" t="s">
        <v>8</v>
      </c>
      <c r="F51" s="43" t="s">
        <v>8</v>
      </c>
      <c r="G51" s="43" t="s">
        <v>8</v>
      </c>
      <c r="H51" s="43" t="s">
        <v>8</v>
      </c>
      <c r="I51" s="43" t="s">
        <v>8</v>
      </c>
      <c r="J51" s="43" t="s">
        <v>8</v>
      </c>
      <c r="K51" s="43" t="s">
        <v>8</v>
      </c>
      <c r="L51" s="43" t="s">
        <v>8</v>
      </c>
      <c r="M51" s="43" t="s">
        <v>8</v>
      </c>
      <c r="N51" s="43" t="s">
        <v>8</v>
      </c>
      <c r="O51" s="43" t="s">
        <v>8</v>
      </c>
      <c r="P51" s="43" t="s">
        <v>8</v>
      </c>
    </row>
    <row r="52" spans="1:16" x14ac:dyDescent="0.25">
      <c r="A52" s="97" t="s">
        <v>12</v>
      </c>
      <c r="B52" s="122">
        <v>1.5</v>
      </c>
      <c r="C52" s="43">
        <v>1.5</v>
      </c>
      <c r="D52" s="44">
        <v>0.90718458439379435</v>
      </c>
      <c r="E52" s="38">
        <v>2.2499969382520275</v>
      </c>
      <c r="F52" s="38">
        <v>2.2498177692966097</v>
      </c>
      <c r="G52" s="38">
        <v>3.0000594205902775</v>
      </c>
      <c r="H52" s="38">
        <v>12.246991889316224</v>
      </c>
      <c r="I52" s="38">
        <v>14.51495335030071</v>
      </c>
      <c r="J52" s="38">
        <v>4.5359229219689716</v>
      </c>
      <c r="K52" s="38">
        <v>3.6287383375751774</v>
      </c>
      <c r="L52" s="38">
        <v>3.17514604537828</v>
      </c>
      <c r="M52" s="38">
        <v>0.90718458439379435</v>
      </c>
      <c r="N52" s="38">
        <v>3.6287383375751774</v>
      </c>
      <c r="O52" s="38">
        <v>1.3607768765906914</v>
      </c>
      <c r="P52" s="38">
        <v>3.17514604537828</v>
      </c>
    </row>
    <row r="53" spans="1:16" x14ac:dyDescent="0.25">
      <c r="A53" s="97" t="s">
        <v>15</v>
      </c>
      <c r="B53" s="102">
        <v>12</v>
      </c>
      <c r="C53" s="43">
        <v>12</v>
      </c>
      <c r="D53" s="44">
        <v>12.179860230071082</v>
      </c>
      <c r="E53" s="38">
        <v>12.179860230071082</v>
      </c>
      <c r="F53" s="38">
        <v>12.179860230071082</v>
      </c>
      <c r="G53" s="38">
        <v>12.179860230071082</v>
      </c>
      <c r="H53" s="38">
        <v>12.179860230071082</v>
      </c>
      <c r="I53" s="38">
        <v>12.179860230071082</v>
      </c>
      <c r="J53" s="38">
        <v>5.6354306382542498</v>
      </c>
      <c r="K53" s="38">
        <v>6.5294610461743341</v>
      </c>
      <c r="L53" s="38">
        <v>10.144591614983606</v>
      </c>
      <c r="M53" s="38">
        <v>2.2811156374581958</v>
      </c>
      <c r="N53" s="38">
        <v>3.263142950064478</v>
      </c>
      <c r="O53" s="38">
        <v>1.0790960631364184</v>
      </c>
      <c r="P53" s="38">
        <v>0.98565605094385755</v>
      </c>
    </row>
    <row r="54" spans="1:16" x14ac:dyDescent="0.25">
      <c r="A54" s="97" t="s">
        <v>16</v>
      </c>
      <c r="B54" s="122">
        <v>111</v>
      </c>
      <c r="C54" s="43">
        <v>126.75</v>
      </c>
      <c r="D54" s="44">
        <v>122.92351118535913</v>
      </c>
      <c r="E54" s="38">
        <v>137.999812212791</v>
      </c>
      <c r="F54" s="38">
        <v>211.49965322869261</v>
      </c>
      <c r="G54" s="38">
        <v>218.9998017801683</v>
      </c>
      <c r="H54" s="38">
        <v>278.95925970109175</v>
      </c>
      <c r="I54" s="38">
        <v>274.87692907131969</v>
      </c>
      <c r="J54" s="38">
        <v>596.0202719467228</v>
      </c>
      <c r="K54" s="38">
        <v>357.88431854335187</v>
      </c>
      <c r="L54" s="38">
        <v>362.87383375751773</v>
      </c>
      <c r="M54" s="38">
        <v>596.47386423891976</v>
      </c>
      <c r="N54" s="38">
        <v>463.117730333032</v>
      </c>
      <c r="O54" s="38">
        <v>643.19387033520013</v>
      </c>
      <c r="P54" s="38">
        <v>571.97988046028729</v>
      </c>
    </row>
    <row r="55" spans="1:16" x14ac:dyDescent="0.25">
      <c r="A55" s="46" t="s">
        <v>1</v>
      </c>
      <c r="B55" s="140">
        <f>SUM(B48:B54)</f>
        <v>127.5</v>
      </c>
      <c r="C55" s="121">
        <f t="shared" ref="C55:P55" si="5">SUM(C48:C54)</f>
        <v>156.75</v>
      </c>
      <c r="D55" s="115">
        <f t="shared" si="5"/>
        <v>149.65869447973645</v>
      </c>
      <c r="E55" s="115">
        <f t="shared" si="5"/>
        <v>193.71998296307345</v>
      </c>
      <c r="F55" s="115">
        <f t="shared" si="5"/>
        <v>271.71947312533706</v>
      </c>
      <c r="G55" s="115">
        <f t="shared" si="5"/>
        <v>303.22009704153498</v>
      </c>
      <c r="H55" s="115">
        <f t="shared" si="5"/>
        <v>377.36202516257879</v>
      </c>
      <c r="I55" s="115">
        <f t="shared" si="5"/>
        <v>395.95568040431402</v>
      </c>
      <c r="J55" s="115">
        <f t="shared" si="5"/>
        <v>667.58715662496479</v>
      </c>
      <c r="K55" s="115">
        <f t="shared" si="5"/>
        <v>440.64223225467572</v>
      </c>
      <c r="L55" s="115">
        <f t="shared" si="5"/>
        <v>479.68428162093926</v>
      </c>
      <c r="M55" s="115">
        <f t="shared" si="5"/>
        <v>706.46500558145317</v>
      </c>
      <c r="N55" s="115">
        <f t="shared" si="5"/>
        <v>557.6463640268654</v>
      </c>
      <c r="O55" s="115">
        <f t="shared" si="5"/>
        <v>721.83724836400597</v>
      </c>
      <c r="P55" s="115">
        <f t="shared" si="5"/>
        <v>631.02534991243397</v>
      </c>
    </row>
    <row r="56" spans="1:16" ht="15.75" x14ac:dyDescent="0.25">
      <c r="A56" s="164" t="s">
        <v>28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</row>
    <row r="57" spans="1:16" x14ac:dyDescent="0.25">
      <c r="A57" s="97" t="s">
        <v>3</v>
      </c>
      <c r="B57" s="122">
        <v>0</v>
      </c>
      <c r="C57" s="122">
        <v>0</v>
      </c>
      <c r="D57" s="44">
        <v>0</v>
      </c>
      <c r="E57" s="38">
        <v>0</v>
      </c>
      <c r="F57" s="38">
        <v>0.74978805900147094</v>
      </c>
      <c r="G57" s="38">
        <v>0.74978805900147094</v>
      </c>
      <c r="H57" s="38">
        <v>2.2679614609844858</v>
      </c>
      <c r="I57" s="38">
        <v>4.5359229219689716</v>
      </c>
      <c r="J57" s="38">
        <v>5.4431075063627654</v>
      </c>
      <c r="K57" s="38">
        <v>18.143691687875886</v>
      </c>
      <c r="L57" s="38">
        <v>18.143691687875886</v>
      </c>
      <c r="M57" s="38">
        <v>18.143691687875886</v>
      </c>
      <c r="N57" s="38">
        <v>18.143691687875886</v>
      </c>
      <c r="O57" s="38">
        <v>18.143691687875886</v>
      </c>
      <c r="P57" s="38">
        <v>18.143691687875886</v>
      </c>
    </row>
    <row r="58" spans="1:16" x14ac:dyDescent="0.25">
      <c r="A58" s="97" t="s">
        <v>2</v>
      </c>
      <c r="B58" s="122">
        <v>5.25</v>
      </c>
      <c r="C58" s="122">
        <v>5.25</v>
      </c>
      <c r="D58" s="44">
        <v>5.4431075063627654</v>
      </c>
      <c r="E58" s="38">
        <v>5.99999183533874</v>
      </c>
      <c r="F58" s="38">
        <v>2.2498177692966097</v>
      </c>
      <c r="G58" s="38">
        <v>9.0001782617708326</v>
      </c>
      <c r="H58" s="38">
        <v>10.886215012725531</v>
      </c>
      <c r="I58" s="38">
        <v>2.7215537531813827</v>
      </c>
      <c r="J58" s="38">
        <v>12.246991889316224</v>
      </c>
      <c r="K58" s="38">
        <v>14.51495335030071</v>
      </c>
      <c r="L58" s="38">
        <v>29.483498992798314</v>
      </c>
      <c r="M58" s="38">
        <v>53.977482771430758</v>
      </c>
      <c r="N58" s="38">
        <v>51.709521310446277</v>
      </c>
      <c r="O58" s="38">
        <v>63.049328615368701</v>
      </c>
      <c r="P58" s="38">
        <v>23.133206902041753</v>
      </c>
    </row>
    <row r="59" spans="1:16" ht="15.75" x14ac:dyDescent="0.25">
      <c r="A59" s="97" t="s">
        <v>59</v>
      </c>
      <c r="B59" s="122" t="s">
        <v>8</v>
      </c>
      <c r="C59" s="122" t="s">
        <v>8</v>
      </c>
      <c r="D59" s="43" t="s">
        <v>8</v>
      </c>
      <c r="E59" s="43" t="s">
        <v>8</v>
      </c>
      <c r="F59" s="43" t="s">
        <v>8</v>
      </c>
      <c r="G59" s="43" t="s">
        <v>8</v>
      </c>
      <c r="H59" s="43" t="s">
        <v>8</v>
      </c>
      <c r="I59" s="43" t="s">
        <v>8</v>
      </c>
      <c r="J59" s="43" t="s">
        <v>8</v>
      </c>
      <c r="K59" s="43" t="s">
        <v>8</v>
      </c>
      <c r="L59" s="43" t="s">
        <v>8</v>
      </c>
      <c r="M59" s="43" t="s">
        <v>8</v>
      </c>
      <c r="N59" s="43" t="s">
        <v>8</v>
      </c>
      <c r="O59" s="43" t="s">
        <v>8</v>
      </c>
      <c r="P59" s="43" t="s">
        <v>8</v>
      </c>
    </row>
    <row r="60" spans="1:16" x14ac:dyDescent="0.25">
      <c r="A60" s="97" t="s">
        <v>12</v>
      </c>
      <c r="B60" s="122">
        <v>1.5</v>
      </c>
      <c r="C60" s="122">
        <v>0.75</v>
      </c>
      <c r="D60" s="44">
        <v>0.90718458439379435</v>
      </c>
      <c r="E60" s="38">
        <v>0</v>
      </c>
      <c r="F60" s="38">
        <v>0</v>
      </c>
      <c r="G60" s="38">
        <v>0</v>
      </c>
      <c r="H60" s="38">
        <v>0.90718458439379435</v>
      </c>
      <c r="I60" s="38">
        <v>2.2679614609844858</v>
      </c>
      <c r="J60" s="38">
        <v>0.45359229219689717</v>
      </c>
      <c r="K60" s="38">
        <v>0.45359229219689717</v>
      </c>
      <c r="L60" s="38">
        <v>0.45359229219689717</v>
      </c>
      <c r="M60" s="38">
        <v>0.45359229219689717</v>
      </c>
      <c r="N60" s="38">
        <v>0.90718458439379435</v>
      </c>
      <c r="O60" s="38">
        <v>1.3607768765906914</v>
      </c>
      <c r="P60" s="38">
        <v>0.45359229219689717</v>
      </c>
    </row>
    <row r="61" spans="1:16" x14ac:dyDescent="0.25">
      <c r="A61" s="97" t="s">
        <v>15</v>
      </c>
      <c r="B61" s="122">
        <v>1</v>
      </c>
      <c r="C61" s="122">
        <v>1</v>
      </c>
      <c r="D61" s="44">
        <v>1.3126960936178202</v>
      </c>
      <c r="E61" s="38">
        <v>1.3126960936178202</v>
      </c>
      <c r="F61" s="38">
        <v>1.3126960936178202</v>
      </c>
      <c r="G61" s="38">
        <v>1.31269609361782</v>
      </c>
      <c r="H61" s="38">
        <v>1.3126960936178202</v>
      </c>
      <c r="I61" s="38">
        <v>1.3126960936178202</v>
      </c>
      <c r="J61" s="38">
        <v>8.2553797179835284E-2</v>
      </c>
      <c r="K61" s="38">
        <v>0.57197988046028725</v>
      </c>
      <c r="L61" s="38">
        <v>0.17599380937239609</v>
      </c>
      <c r="M61" s="38">
        <v>0.15013904871717296</v>
      </c>
      <c r="N61" s="38">
        <v>0.71622222937890057</v>
      </c>
      <c r="O61" s="38">
        <v>0.75205602046245545</v>
      </c>
      <c r="P61" s="38">
        <v>0.68038843829534568</v>
      </c>
    </row>
    <row r="62" spans="1:16" x14ac:dyDescent="0.25">
      <c r="A62" s="97" t="s">
        <v>16</v>
      </c>
      <c r="B62" s="122">
        <v>36.75</v>
      </c>
      <c r="C62" s="122">
        <v>62.25</v>
      </c>
      <c r="D62" s="44">
        <v>57.152628816809042</v>
      </c>
      <c r="E62" s="38">
        <v>87.749880591829069</v>
      </c>
      <c r="F62" s="38">
        <v>62.250098996517771</v>
      </c>
      <c r="G62" s="38">
        <v>91.499997958834683</v>
      </c>
      <c r="H62" s="38">
        <v>45.812821511886611</v>
      </c>
      <c r="I62" s="38">
        <v>52.616705894840067</v>
      </c>
      <c r="J62" s="38">
        <v>97.522342822332888</v>
      </c>
      <c r="K62" s="38">
        <v>182.34410146315264</v>
      </c>
      <c r="L62" s="38">
        <v>168.28274040504886</v>
      </c>
      <c r="M62" s="38">
        <v>135.62409536687224</v>
      </c>
      <c r="N62" s="38">
        <v>93.440012192560815</v>
      </c>
      <c r="O62" s="38">
        <v>132.90254161369086</v>
      </c>
      <c r="P62" s="38">
        <v>124.73788035414671</v>
      </c>
    </row>
    <row r="63" spans="1:16" x14ac:dyDescent="0.25">
      <c r="A63" s="46" t="s">
        <v>1</v>
      </c>
      <c r="B63" s="140">
        <f>SUM(B57:B62)</f>
        <v>44.5</v>
      </c>
      <c r="C63" s="140">
        <f>SUM(C57:C62)</f>
        <v>69.25</v>
      </c>
      <c r="D63" s="115">
        <f t="shared" ref="D63:P63" si="6">SUM(D57:D62)</f>
        <v>64.815617001183426</v>
      </c>
      <c r="E63" s="115">
        <f t="shared" si="6"/>
        <v>95.062568520785632</v>
      </c>
      <c r="F63" s="115">
        <f t="shared" si="6"/>
        <v>66.562400918433667</v>
      </c>
      <c r="G63" s="115">
        <f t="shared" si="6"/>
        <v>102.5626603732248</v>
      </c>
      <c r="H63" s="115">
        <f t="shared" si="6"/>
        <v>61.18687866360824</v>
      </c>
      <c r="I63" s="115">
        <f t="shared" si="6"/>
        <v>63.454840124592728</v>
      </c>
      <c r="J63" s="115">
        <f t="shared" si="6"/>
        <v>115.74858830738862</v>
      </c>
      <c r="K63" s="115">
        <f t="shared" si="6"/>
        <v>216.0283186739864</v>
      </c>
      <c r="L63" s="115">
        <f t="shared" si="6"/>
        <v>216.53951718729235</v>
      </c>
      <c r="M63" s="115">
        <f t="shared" si="6"/>
        <v>208.34900116709298</v>
      </c>
      <c r="N63" s="115">
        <f t="shared" si="6"/>
        <v>164.91663200465567</v>
      </c>
      <c r="O63" s="115">
        <f t="shared" si="6"/>
        <v>216.2083948139886</v>
      </c>
      <c r="P63" s="115">
        <f t="shared" si="6"/>
        <v>167.14875967455657</v>
      </c>
    </row>
    <row r="64" spans="1:16" x14ac:dyDescent="0.25">
      <c r="A64" s="163" t="s">
        <v>29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</row>
    <row r="65" spans="1:24" ht="14.45" customHeight="1" x14ac:dyDescent="0.25">
      <c r="A65" s="97" t="s">
        <v>19</v>
      </c>
      <c r="B65" s="101" t="s">
        <v>8</v>
      </c>
      <c r="C65" s="101">
        <v>3.1297868161585904E-2</v>
      </c>
      <c r="D65" s="44">
        <v>3.1297868161585904E-2</v>
      </c>
      <c r="E65" s="38">
        <v>3.1297868161585904E-2</v>
      </c>
      <c r="F65" s="38">
        <v>3.1297868161585904E-2</v>
      </c>
      <c r="G65" s="38">
        <v>3.1297868161585904E-2</v>
      </c>
      <c r="H65" s="38">
        <v>3.1297868161585904E-2</v>
      </c>
      <c r="I65" s="38">
        <v>3.1297868161585904E-2</v>
      </c>
      <c r="J65" s="38">
        <v>5.125592901824938E-2</v>
      </c>
      <c r="K65" s="38">
        <v>7.0760397582715961E-2</v>
      </c>
      <c r="L65" s="38">
        <v>1.4061361058103811E-2</v>
      </c>
      <c r="M65" s="38">
        <v>0.11430525763361808</v>
      </c>
      <c r="N65" s="38">
        <v>5.8966997985596632E-2</v>
      </c>
      <c r="O65" s="38">
        <v>4.2184083174311438E-2</v>
      </c>
      <c r="P65" s="38">
        <v>0.1723650710348209</v>
      </c>
    </row>
    <row r="66" spans="1:24" ht="15" customHeight="1" x14ac:dyDescent="0.25">
      <c r="A66" s="97" t="s">
        <v>3</v>
      </c>
      <c r="B66" s="122">
        <v>0</v>
      </c>
      <c r="C66" s="124">
        <v>0</v>
      </c>
      <c r="D66" s="44">
        <v>0</v>
      </c>
      <c r="E66" s="38">
        <v>0</v>
      </c>
      <c r="F66" s="38">
        <v>0</v>
      </c>
      <c r="G66" s="38">
        <v>0</v>
      </c>
      <c r="H66" s="38">
        <v>4.989515214165869</v>
      </c>
      <c r="I66" s="38">
        <v>68.492436121731473</v>
      </c>
      <c r="J66" s="38">
        <v>0.45359229219689717</v>
      </c>
      <c r="K66" s="38">
        <v>2.2679614609844858</v>
      </c>
      <c r="L66" s="38">
        <v>2.2679614609844858</v>
      </c>
      <c r="M66" s="38">
        <v>2.2679614609844858</v>
      </c>
      <c r="N66" s="38">
        <v>2.2679614609844858</v>
      </c>
      <c r="O66" s="38">
        <v>2.2679614609844858</v>
      </c>
      <c r="P66" s="38">
        <v>2.2679614609844858</v>
      </c>
    </row>
    <row r="67" spans="1:24" x14ac:dyDescent="0.25">
      <c r="A67" s="97" t="s">
        <v>2</v>
      </c>
      <c r="B67" s="122">
        <v>57</v>
      </c>
      <c r="C67" s="122">
        <v>53.070298187036968</v>
      </c>
      <c r="D67" s="44">
        <v>51.255929018249375</v>
      </c>
      <c r="E67" s="38">
        <v>121.4998346656095</v>
      </c>
      <c r="F67" s="38">
        <v>141.00007121398991</v>
      </c>
      <c r="G67" s="38">
        <v>173.99981765589854</v>
      </c>
      <c r="H67" s="38">
        <v>244.03265320193066</v>
      </c>
      <c r="I67" s="38">
        <v>302.99965118752732</v>
      </c>
      <c r="J67" s="38">
        <v>348.35888040721699</v>
      </c>
      <c r="K67" s="38">
        <v>214.09556191693545</v>
      </c>
      <c r="L67" s="38">
        <v>310.25712786267763</v>
      </c>
      <c r="M67" s="38">
        <v>372.39927189365255</v>
      </c>
      <c r="N67" s="38">
        <v>443.61326176856539</v>
      </c>
      <c r="O67" s="38">
        <v>276.23770594791034</v>
      </c>
      <c r="P67" s="38">
        <v>233.14643818920513</v>
      </c>
    </row>
    <row r="68" spans="1:24" ht="15.75" x14ac:dyDescent="0.25">
      <c r="A68" s="97" t="s">
        <v>59</v>
      </c>
      <c r="B68" s="122" t="s">
        <v>8</v>
      </c>
      <c r="C68" s="122" t="s">
        <v>8</v>
      </c>
      <c r="D68" s="43" t="s">
        <v>8</v>
      </c>
      <c r="E68" s="43" t="s">
        <v>8</v>
      </c>
      <c r="F68" s="43" t="s">
        <v>8</v>
      </c>
      <c r="G68" s="43" t="s">
        <v>8</v>
      </c>
      <c r="H68" s="43" t="s">
        <v>8</v>
      </c>
      <c r="I68" s="43" t="s">
        <v>8</v>
      </c>
      <c r="J68" s="43" t="s">
        <v>8</v>
      </c>
      <c r="K68" s="43" t="s">
        <v>8</v>
      </c>
      <c r="L68" s="43" t="s">
        <v>8</v>
      </c>
      <c r="M68" s="43" t="s">
        <v>8</v>
      </c>
      <c r="N68" s="43" t="s">
        <v>8</v>
      </c>
      <c r="O68" s="43" t="s">
        <v>8</v>
      </c>
      <c r="P68" s="43" t="s">
        <v>8</v>
      </c>
    </row>
    <row r="69" spans="1:24" ht="14.45" customHeight="1" x14ac:dyDescent="0.25">
      <c r="A69" s="97" t="s">
        <v>12</v>
      </c>
      <c r="B69" s="122">
        <v>0.75</v>
      </c>
      <c r="C69" s="122">
        <v>0.90718458439379435</v>
      </c>
      <c r="D69" s="44">
        <v>0</v>
      </c>
      <c r="E69" s="38">
        <v>0.90718458439379435</v>
      </c>
      <c r="F69" s="38">
        <v>0.74978805900147094</v>
      </c>
      <c r="G69" s="38">
        <v>0.74978805900147094</v>
      </c>
      <c r="H69" s="38">
        <v>5.8966997985596628</v>
      </c>
      <c r="I69" s="38">
        <v>8.1646612595441486</v>
      </c>
      <c r="J69" s="38">
        <v>1.8143691687875887</v>
      </c>
      <c r="K69" s="38">
        <v>0.90718458439379435</v>
      </c>
      <c r="L69" s="38">
        <v>0.45359229219689717</v>
      </c>
      <c r="M69" s="38">
        <v>0.45359229219689717</v>
      </c>
      <c r="N69" s="38">
        <v>0.90718458439379435</v>
      </c>
      <c r="O69" s="38">
        <v>0.45359229219689717</v>
      </c>
      <c r="P69" s="38">
        <v>0.45359229219689717</v>
      </c>
    </row>
    <row r="70" spans="1:24" x14ac:dyDescent="0.25">
      <c r="A70" s="97" t="s">
        <v>15</v>
      </c>
      <c r="B70" s="122">
        <v>17</v>
      </c>
      <c r="C70" s="122">
        <v>16.782914811285195</v>
      </c>
      <c r="D70" s="44">
        <v>16.782914811285195</v>
      </c>
      <c r="E70" s="38">
        <v>16.782914811285195</v>
      </c>
      <c r="F70" s="38">
        <v>16.782914811285195</v>
      </c>
      <c r="G70" s="38">
        <v>16.782914811285195</v>
      </c>
      <c r="H70" s="38">
        <v>13.360560966659605</v>
      </c>
      <c r="I70" s="38">
        <v>13.360560966659605</v>
      </c>
      <c r="J70" s="38">
        <v>13.087498406757073</v>
      </c>
      <c r="K70" s="38">
        <v>22.270927954575452</v>
      </c>
      <c r="L70" s="38">
        <v>28.442958274498633</v>
      </c>
      <c r="M70" s="38">
        <v>15.105076922448871</v>
      </c>
      <c r="N70" s="38">
        <v>24.610103405434852</v>
      </c>
      <c r="O70" s="38">
        <v>19.722192864721087</v>
      </c>
      <c r="P70" s="38">
        <v>9.2033876086750439</v>
      </c>
    </row>
    <row r="71" spans="1:24" x14ac:dyDescent="0.25">
      <c r="A71" s="97" t="s">
        <v>16</v>
      </c>
      <c r="B71" s="141">
        <v>1035</v>
      </c>
      <c r="C71" s="141">
        <v>1515.9054405220302</v>
      </c>
      <c r="D71" s="44">
        <v>1281.8518177484314</v>
      </c>
      <c r="E71" s="38">
        <v>1106.9984936199976</v>
      </c>
      <c r="F71" s="38">
        <v>1313.2485690297162</v>
      </c>
      <c r="G71" s="38">
        <v>1361.9979470412854</v>
      </c>
      <c r="H71" s="38">
        <v>1907.3555886879526</v>
      </c>
      <c r="I71" s="38">
        <v>1864.2643209292473</v>
      </c>
      <c r="J71" s="38">
        <v>1568.5221464168703</v>
      </c>
      <c r="K71" s="38">
        <v>1132.1663613234552</v>
      </c>
      <c r="L71" s="38">
        <v>1555.3679699431602</v>
      </c>
      <c r="M71" s="38">
        <v>1433.3516433421951</v>
      </c>
      <c r="N71" s="38">
        <v>1573.5116616310363</v>
      </c>
      <c r="O71" s="38">
        <v>1880.1400511561387</v>
      </c>
      <c r="P71" s="38">
        <v>1880.5936434483356</v>
      </c>
    </row>
    <row r="72" spans="1:24" x14ac:dyDescent="0.25">
      <c r="A72" s="46" t="s">
        <v>1</v>
      </c>
      <c r="B72" s="142">
        <f>SUM(B65:B71)</f>
        <v>1109.75</v>
      </c>
      <c r="C72" s="142">
        <f>SUM(C65:C71)</f>
        <v>1586.6971359729077</v>
      </c>
      <c r="D72" s="115">
        <f t="shared" ref="D72:P72" si="7">SUM(D65:D71)</f>
        <v>1349.9219594461274</v>
      </c>
      <c r="E72" s="115">
        <f t="shared" si="7"/>
        <v>1246.2197255494477</v>
      </c>
      <c r="F72" s="115">
        <f t="shared" si="7"/>
        <v>1471.8126409821543</v>
      </c>
      <c r="G72" s="115">
        <f t="shared" si="7"/>
        <v>1553.5617654356322</v>
      </c>
      <c r="H72" s="115">
        <f t="shared" si="7"/>
        <v>2175.6663157374301</v>
      </c>
      <c r="I72" s="115">
        <f t="shared" si="7"/>
        <v>2257.3129283328717</v>
      </c>
      <c r="J72" s="115">
        <f t="shared" si="7"/>
        <v>1932.287742620847</v>
      </c>
      <c r="K72" s="115">
        <f t="shared" si="7"/>
        <v>1371.7787576379271</v>
      </c>
      <c r="L72" s="115">
        <f t="shared" si="7"/>
        <v>1896.8036711945761</v>
      </c>
      <c r="M72" s="115">
        <f t="shared" si="7"/>
        <v>1823.6918511691115</v>
      </c>
      <c r="N72" s="115">
        <f t="shared" si="7"/>
        <v>2044.9691398484006</v>
      </c>
      <c r="O72" s="115">
        <f t="shared" si="7"/>
        <v>2178.8636878051257</v>
      </c>
      <c r="P72" s="115">
        <f t="shared" si="7"/>
        <v>2125.8373880704321</v>
      </c>
    </row>
    <row r="73" spans="1:24" ht="15.75" thickBot="1" x14ac:dyDescent="0.3">
      <c r="A73" s="47"/>
      <c r="B73" s="125"/>
      <c r="C73" s="125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</row>
    <row r="74" spans="1:24" ht="16.5" thickTop="1" thickBot="1" x14ac:dyDescent="0.3">
      <c r="A74" s="50" t="s">
        <v>4</v>
      </c>
      <c r="B74" s="51">
        <f>SUM(B72,B63,B55,B46,B36,B27,B18,B11)</f>
        <v>2119.6219522936362</v>
      </c>
      <c r="C74" s="160">
        <f>SUM(C11,C18,C27,C36,C46,C55,C63,C72)</f>
        <v>2976.7491999074218</v>
      </c>
      <c r="D74" s="51">
        <f t="shared" ref="D74:P74" si="8">SUM(D72,D63,D55,D46,D36,D27,D18,D11)</f>
        <v>2771.1215681774161</v>
      </c>
      <c r="E74" s="51">
        <f t="shared" si="8"/>
        <v>2818.4419801934391</v>
      </c>
      <c r="F74" s="51">
        <f t="shared" si="8"/>
        <v>3247.7997973803231</v>
      </c>
      <c r="G74" s="51">
        <f t="shared" si="8"/>
        <v>3450.8878077340205</v>
      </c>
      <c r="H74" s="51">
        <f t="shared" si="8"/>
        <v>4119.2118025848413</v>
      </c>
      <c r="I74" s="51">
        <f t="shared" si="8"/>
        <v>4048.9255426891586</v>
      </c>
      <c r="J74" s="51">
        <f t="shared" si="8"/>
        <v>4215.5490062926856</v>
      </c>
      <c r="K74" s="51">
        <f t="shared" si="8"/>
        <v>3856.442110850699</v>
      </c>
      <c r="L74" s="51">
        <f t="shared" si="8"/>
        <v>4420.9448138071675</v>
      </c>
      <c r="M74" s="51">
        <f t="shared" si="8"/>
        <v>4803.3584871653793</v>
      </c>
      <c r="N74" s="51">
        <f t="shared" si="8"/>
        <v>4949.1270223298943</v>
      </c>
      <c r="O74" s="51">
        <f t="shared" si="8"/>
        <v>5151.5967081446579</v>
      </c>
      <c r="P74" s="51">
        <f t="shared" si="8"/>
        <v>5220.0734711558389</v>
      </c>
    </row>
    <row r="75" spans="1:24" ht="18.95" customHeight="1" thickTop="1" thickBot="1" x14ac:dyDescent="0.3">
      <c r="A75" s="118" t="s">
        <v>5</v>
      </c>
      <c r="B75" s="161">
        <f t="shared" ref="B75" si="9">(B74-C74)/C74</f>
        <v>-0.28794069975409503</v>
      </c>
      <c r="C75" s="161">
        <f t="shared" ref="C75" si="10">(C74-D74)/D74</f>
        <v>7.4203757096534859E-2</v>
      </c>
      <c r="D75" s="132">
        <f t="shared" ref="D75:O75" si="11">(D74-E74)/E74</f>
        <v>-1.6789564003292096E-2</v>
      </c>
      <c r="E75" s="132">
        <f t="shared" si="11"/>
        <v>-0.13219959479436022</v>
      </c>
      <c r="F75" s="132">
        <f t="shared" si="11"/>
        <v>-5.8850945515685267E-2</v>
      </c>
      <c r="G75" s="132">
        <f t="shared" si="11"/>
        <v>-0.16224560107140926</v>
      </c>
      <c r="H75" s="132">
        <f t="shared" si="11"/>
        <v>1.7359237445744899E-2</v>
      </c>
      <c r="I75" s="132">
        <f t="shared" si="11"/>
        <v>-3.9525922567808541E-2</v>
      </c>
      <c r="J75" s="132">
        <f t="shared" si="11"/>
        <v>9.3118705044627409E-2</v>
      </c>
      <c r="K75" s="132">
        <f t="shared" si="11"/>
        <v>-0.127688249170959</v>
      </c>
      <c r="L75" s="132">
        <f t="shared" si="11"/>
        <v>-7.9613810707658994E-2</v>
      </c>
      <c r="M75" s="132">
        <f t="shared" si="11"/>
        <v>-2.9453383295038514E-2</v>
      </c>
      <c r="N75" s="132">
        <f t="shared" si="11"/>
        <v>-3.9302316793288508E-2</v>
      </c>
      <c r="O75" s="132">
        <f t="shared" si="11"/>
        <v>-1.3117969199007986E-2</v>
      </c>
      <c r="P75" s="133">
        <v>-7.7700000000000005E-2</v>
      </c>
      <c r="X75" s="103"/>
    </row>
    <row r="76" spans="1:24" ht="16.5" thickTop="1" x14ac:dyDescent="0.25">
      <c r="A76" s="119" t="s">
        <v>60</v>
      </c>
      <c r="B76" s="134"/>
      <c r="C76" s="135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</row>
    <row r="77" spans="1:24" ht="15.75" x14ac:dyDescent="0.25">
      <c r="A77" s="120" t="s">
        <v>61</v>
      </c>
      <c r="B77" s="137"/>
      <c r="C77" s="135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</row>
    <row r="78" spans="1:24" ht="15.75" x14ac:dyDescent="0.25">
      <c r="A78" s="111" t="s">
        <v>62</v>
      </c>
      <c r="B78" s="138"/>
      <c r="C78" s="138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</row>
    <row r="79" spans="1:24" ht="15.75" x14ac:dyDescent="0.25">
      <c r="A79" s="111" t="s">
        <v>63</v>
      </c>
      <c r="B79" s="138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</row>
    <row r="80" spans="1:24" ht="15.75" x14ac:dyDescent="0.25">
      <c r="A80" s="107" t="s">
        <v>66</v>
      </c>
      <c r="B80" s="126"/>
      <c r="C80" s="12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 ht="15.75" x14ac:dyDescent="0.25">
      <c r="A81" s="107" t="s">
        <v>67</v>
      </c>
      <c r="B81" s="126"/>
      <c r="C81" s="12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</row>
    <row r="82" spans="1:16" x14ac:dyDescent="0.25">
      <c r="A82" s="107"/>
      <c r="B82" s="126"/>
      <c r="C82" s="12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</row>
    <row r="83" spans="1:16" x14ac:dyDescent="0.25">
      <c r="A83" s="107"/>
      <c r="B83" s="126"/>
      <c r="C83" s="12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</row>
    <row r="84" spans="1:16" x14ac:dyDescent="0.25">
      <c r="A84" s="107"/>
      <c r="B84" s="126"/>
      <c r="C84" s="12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</row>
  </sheetData>
  <sheetProtection algorithmName="SHA-512" hashValue="LfBJ41OI6aA77OJS21TKbdF+UW15uUOSfLzsb/9fOheAasg2jmxchPEQJka2McqKCCwhfwcgS2mfajKJnxYSAA==" saltValue="qZtY1xh4MfpIzfburMTnqw==" spinCount="100000" sheet="1" objects="1" scenarios="1"/>
  <mergeCells count="9">
    <mergeCell ref="A64:P64"/>
    <mergeCell ref="A56:P56"/>
    <mergeCell ref="A47:P47"/>
    <mergeCell ref="A19:P19"/>
    <mergeCell ref="A1:P1"/>
    <mergeCell ref="A3:P3"/>
    <mergeCell ref="A12:P12"/>
    <mergeCell ref="A28:P28"/>
    <mergeCell ref="A37:P37"/>
  </mergeCells>
  <pageMargins left="0.7" right="0.7" top="0.75" bottom="0.52287581699346408" header="0.3" footer="0.3"/>
  <pageSetup scale="87" fitToHeight="0" orientation="landscape" r:id="rId1"/>
  <headerFooter>
    <oddHeader>&amp;L&amp;10&amp;K000000IPHC-2021-TSD-025&amp;C&amp;"-,Bold"Time-series of non-directed commercial discard mortality estimates (tonnes, net weight) by fishery&amp;"-,Regular"
PREPARED BY: IPHC SECRETARIAT (POSTED 15 JANUARY 2021)&amp;R&amp;G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"/>
  <sheetViews>
    <sheetView showGridLines="0" showRowColHeaders="0" showRuler="0" view="pageLayout" topLeftCell="A2" zoomScaleNormal="70" workbookViewId="0">
      <selection activeCell="J3" sqref="J3"/>
    </sheetView>
  </sheetViews>
  <sheetFormatPr defaultRowHeight="15" x14ac:dyDescent="0.25"/>
  <cols>
    <col min="1" max="1" width="25.42578125" customWidth="1"/>
    <col min="2" max="2" width="5.5703125" bestFit="1" customWidth="1"/>
    <col min="3" max="7" width="6.140625" bestFit="1" customWidth="1"/>
    <col min="8" max="8" width="5.5703125" customWidth="1"/>
    <col min="9" max="9" width="5.28515625" bestFit="1" customWidth="1"/>
  </cols>
  <sheetData>
    <row r="1" spans="1:17" ht="15.75" hidden="1" thickBot="1" x14ac:dyDescent="0.3">
      <c r="A1" s="168"/>
      <c r="B1" s="168"/>
      <c r="C1" s="168"/>
      <c r="D1" s="168"/>
      <c r="E1" s="168"/>
      <c r="F1" s="168"/>
      <c r="G1" s="168"/>
      <c r="H1" s="168"/>
      <c r="I1" s="168"/>
    </row>
    <row r="2" spans="1:17" x14ac:dyDescent="0.25">
      <c r="A2" s="28" t="s">
        <v>6</v>
      </c>
      <c r="B2" s="29">
        <v>2005</v>
      </c>
      <c r="C2" s="29">
        <v>2004</v>
      </c>
      <c r="D2" s="29">
        <v>2003</v>
      </c>
      <c r="E2" s="29">
        <v>2002</v>
      </c>
      <c r="F2" s="29">
        <v>2001</v>
      </c>
      <c r="G2" s="29">
        <v>2000</v>
      </c>
      <c r="H2" s="29">
        <v>1999</v>
      </c>
      <c r="I2" s="29">
        <v>1998</v>
      </c>
    </row>
    <row r="3" spans="1:17" ht="15.75" x14ac:dyDescent="0.25">
      <c r="A3" s="164" t="s">
        <v>23</v>
      </c>
      <c r="B3" s="164"/>
      <c r="C3" s="164"/>
      <c r="D3" s="164"/>
      <c r="E3" s="164"/>
      <c r="F3" s="164"/>
      <c r="G3" s="164"/>
      <c r="H3" s="164"/>
      <c r="I3" s="164"/>
    </row>
    <row r="4" spans="1:17" x14ac:dyDescent="0.25">
      <c r="A4" s="22" t="s">
        <v>0</v>
      </c>
      <c r="B4" s="31">
        <v>30.224958870518908</v>
      </c>
      <c r="C4" s="31">
        <v>29.864959360398579</v>
      </c>
      <c r="D4" s="31">
        <v>23.677467780205504</v>
      </c>
      <c r="E4" s="31">
        <v>17.069976771538713</v>
      </c>
      <c r="F4" s="37">
        <v>7.2574766751503548</v>
      </c>
      <c r="G4" s="37">
        <v>7.2574766751503548</v>
      </c>
      <c r="H4" s="37">
        <v>7.2574766751503548</v>
      </c>
      <c r="I4" s="37">
        <v>7.2574766751503548</v>
      </c>
    </row>
    <row r="5" spans="1:17" x14ac:dyDescent="0.25">
      <c r="A5" s="22" t="s">
        <v>12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</row>
    <row r="6" spans="1:17" x14ac:dyDescent="0.25">
      <c r="A6" s="22" t="s">
        <v>16</v>
      </c>
      <c r="B6" s="31">
        <v>215.00274650132926</v>
      </c>
      <c r="C6" s="31">
        <v>99.790304283317369</v>
      </c>
      <c r="D6" s="31">
        <v>93.440012192560815</v>
      </c>
      <c r="E6" s="31">
        <v>258.5476065522314</v>
      </c>
      <c r="F6" s="31">
        <v>361.05946458873012</v>
      </c>
      <c r="G6" s="31">
        <v>354.25558020577665</v>
      </c>
      <c r="H6" s="31">
        <v>429.09830841826471</v>
      </c>
      <c r="I6" s="31">
        <v>472.18957617696992</v>
      </c>
      <c r="Q6" s="6"/>
    </row>
    <row r="7" spans="1:17" ht="15.75" x14ac:dyDescent="0.25">
      <c r="A7" s="22" t="s">
        <v>35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Q7" s="5"/>
    </row>
    <row r="8" spans="1:17" ht="15.75" x14ac:dyDescent="0.25">
      <c r="A8" s="22" t="s">
        <v>36</v>
      </c>
      <c r="B8" s="31">
        <v>1.4999979588346848</v>
      </c>
      <c r="C8" s="31">
        <v>1.3724981323337366</v>
      </c>
      <c r="D8" s="31">
        <v>1.9874972954559573</v>
      </c>
      <c r="E8" s="31">
        <v>0.85499883653577025</v>
      </c>
      <c r="F8" s="38">
        <v>0</v>
      </c>
      <c r="G8" s="38">
        <v>0</v>
      </c>
      <c r="H8" s="38">
        <v>0</v>
      </c>
      <c r="I8" s="38">
        <v>0</v>
      </c>
    </row>
    <row r="9" spans="1:17" x14ac:dyDescent="0.25">
      <c r="A9" s="22" t="s">
        <v>13</v>
      </c>
      <c r="B9" s="31">
        <v>0</v>
      </c>
      <c r="C9" s="31">
        <v>0</v>
      </c>
      <c r="D9" s="31">
        <v>0</v>
      </c>
      <c r="E9" s="31">
        <v>11.339807304922429</v>
      </c>
      <c r="F9" s="32">
        <v>11.339807304922429</v>
      </c>
      <c r="G9" s="32">
        <v>11.339807304922429</v>
      </c>
      <c r="H9" s="32">
        <v>11.339807304922429</v>
      </c>
      <c r="I9" s="32">
        <v>11.339807304922429</v>
      </c>
    </row>
    <row r="10" spans="1:17" ht="15.75" x14ac:dyDescent="0.25">
      <c r="A10" s="22" t="s">
        <v>37</v>
      </c>
      <c r="B10" s="45" t="s">
        <v>8</v>
      </c>
      <c r="C10" s="45" t="s">
        <v>8</v>
      </c>
      <c r="D10" s="45" t="s">
        <v>8</v>
      </c>
      <c r="E10" s="45" t="s">
        <v>8</v>
      </c>
      <c r="F10" s="61" t="s">
        <v>8</v>
      </c>
      <c r="G10" s="61" t="s">
        <v>8</v>
      </c>
      <c r="H10" s="61" t="s">
        <v>8</v>
      </c>
      <c r="I10" s="61" t="s">
        <v>8</v>
      </c>
    </row>
    <row r="11" spans="1:17" x14ac:dyDescent="0.25">
      <c r="A11" s="39" t="s">
        <v>1</v>
      </c>
      <c r="B11" s="40">
        <f>SUM(B4:B10)</f>
        <v>246.72770333068286</v>
      </c>
      <c r="C11" s="40">
        <f t="shared" ref="C11:I11" si="0">SUM(C4:C10)</f>
        <v>131.02776177604969</v>
      </c>
      <c r="D11" s="40">
        <f>SUM(D4:D10)</f>
        <v>119.10497726822227</v>
      </c>
      <c r="E11" s="40">
        <f t="shared" si="0"/>
        <v>287.81238946522831</v>
      </c>
      <c r="F11" s="40">
        <f t="shared" si="0"/>
        <v>379.65674856880293</v>
      </c>
      <c r="G11" s="40">
        <f t="shared" si="0"/>
        <v>372.85286418584946</v>
      </c>
      <c r="H11" s="40">
        <f t="shared" si="0"/>
        <v>447.69559239833751</v>
      </c>
      <c r="I11" s="40">
        <f t="shared" si="0"/>
        <v>490.78686015704272</v>
      </c>
    </row>
    <row r="12" spans="1:17" ht="15.75" x14ac:dyDescent="0.25">
      <c r="A12" s="164" t="s">
        <v>24</v>
      </c>
      <c r="B12" s="164"/>
      <c r="C12" s="164"/>
      <c r="D12" s="164"/>
      <c r="E12" s="164"/>
      <c r="F12" s="164"/>
      <c r="G12" s="164"/>
      <c r="H12" s="164"/>
      <c r="I12" s="164"/>
    </row>
    <row r="13" spans="1:17" ht="15.75" x14ac:dyDescent="0.25">
      <c r="A13" s="22" t="s">
        <v>38</v>
      </c>
      <c r="B13" s="48" t="s">
        <v>8</v>
      </c>
      <c r="C13" s="48" t="s">
        <v>8</v>
      </c>
      <c r="D13" s="48" t="s">
        <v>8</v>
      </c>
      <c r="E13" s="48" t="s">
        <v>8</v>
      </c>
      <c r="F13" s="48" t="s">
        <v>8</v>
      </c>
      <c r="G13" s="48" t="s">
        <v>8</v>
      </c>
      <c r="H13" s="48" t="s">
        <v>8</v>
      </c>
      <c r="I13" s="48" t="s">
        <v>8</v>
      </c>
    </row>
    <row r="14" spans="1:17" ht="15.75" x14ac:dyDescent="0.25">
      <c r="A14" s="22" t="s">
        <v>39</v>
      </c>
      <c r="B14" s="61" t="s">
        <v>8</v>
      </c>
      <c r="C14" s="61" t="s">
        <v>8</v>
      </c>
      <c r="D14" s="61" t="s">
        <v>8</v>
      </c>
      <c r="E14" s="61" t="s">
        <v>8</v>
      </c>
      <c r="F14" s="61" t="s">
        <v>8</v>
      </c>
      <c r="G14" s="61" t="s">
        <v>8</v>
      </c>
      <c r="H14" s="61" t="s">
        <v>8</v>
      </c>
      <c r="I14" s="61" t="s">
        <v>8</v>
      </c>
    </row>
    <row r="15" spans="1:17" x14ac:dyDescent="0.25">
      <c r="A15" s="22" t="s">
        <v>14</v>
      </c>
      <c r="B15" s="32">
        <v>156.94293310012642</v>
      </c>
      <c r="C15" s="32">
        <v>113.85166534142118</v>
      </c>
      <c r="D15" s="32">
        <v>110.6765192960429</v>
      </c>
      <c r="E15" s="32">
        <v>110.6765192960429</v>
      </c>
      <c r="F15" s="32">
        <v>80.285835718850791</v>
      </c>
      <c r="G15" s="32">
        <v>104.32622720528634</v>
      </c>
      <c r="H15" s="32">
        <v>87.543312394001148</v>
      </c>
      <c r="I15" s="32">
        <v>96.615158237939099</v>
      </c>
    </row>
    <row r="16" spans="1:17" ht="15.75" x14ac:dyDescent="0.25">
      <c r="A16" s="22" t="s">
        <v>40</v>
      </c>
      <c r="B16" s="61" t="s">
        <v>8</v>
      </c>
      <c r="C16" s="61" t="s">
        <v>8</v>
      </c>
      <c r="D16" s="61" t="s">
        <v>8</v>
      </c>
      <c r="E16" s="61" t="s">
        <v>8</v>
      </c>
      <c r="F16" s="61" t="s">
        <v>8</v>
      </c>
      <c r="G16" s="61" t="s">
        <v>8</v>
      </c>
      <c r="H16" s="61" t="s">
        <v>8</v>
      </c>
      <c r="I16" s="61" t="s">
        <v>8</v>
      </c>
    </row>
    <row r="17" spans="1:18" ht="15.75" x14ac:dyDescent="0.25">
      <c r="A17" s="22" t="s">
        <v>41</v>
      </c>
      <c r="B17" s="61" t="s">
        <v>8</v>
      </c>
      <c r="C17" s="61" t="s">
        <v>8</v>
      </c>
      <c r="D17" s="61" t="s">
        <v>8</v>
      </c>
      <c r="E17" s="61" t="s">
        <v>8</v>
      </c>
      <c r="F17" s="61" t="s">
        <v>8</v>
      </c>
      <c r="G17" s="61" t="s">
        <v>8</v>
      </c>
      <c r="H17" s="61" t="s">
        <v>8</v>
      </c>
      <c r="I17" s="61" t="s">
        <v>8</v>
      </c>
    </row>
    <row r="18" spans="1:18" x14ac:dyDescent="0.25">
      <c r="A18" s="39" t="s">
        <v>1</v>
      </c>
      <c r="B18" s="40">
        <f>SUM(B13:B17)</f>
        <v>156.94293310012642</v>
      </c>
      <c r="C18" s="40">
        <f t="shared" ref="C18:I18" si="1">SUM(C13:C17)</f>
        <v>113.85166534142118</v>
      </c>
      <c r="D18" s="40">
        <f t="shared" si="1"/>
        <v>110.6765192960429</v>
      </c>
      <c r="E18" s="40">
        <f t="shared" si="1"/>
        <v>110.6765192960429</v>
      </c>
      <c r="F18" s="40">
        <f t="shared" si="1"/>
        <v>80.285835718850791</v>
      </c>
      <c r="G18" s="40">
        <f t="shared" si="1"/>
        <v>104.32622720528634</v>
      </c>
      <c r="H18" s="40">
        <f t="shared" si="1"/>
        <v>87.543312394001148</v>
      </c>
      <c r="I18" s="40">
        <f t="shared" si="1"/>
        <v>96.615158237939099</v>
      </c>
      <c r="Q18" s="3"/>
    </row>
    <row r="19" spans="1:18" ht="15.75" x14ac:dyDescent="0.25">
      <c r="A19" s="164" t="s">
        <v>25</v>
      </c>
      <c r="B19" s="164"/>
      <c r="C19" s="164"/>
      <c r="D19" s="164"/>
      <c r="E19" s="164"/>
      <c r="F19" s="164"/>
      <c r="G19" s="164"/>
      <c r="H19" s="164"/>
      <c r="I19" s="164"/>
    </row>
    <row r="20" spans="1:18" x14ac:dyDescent="0.25">
      <c r="A20" s="22" t="s">
        <v>3</v>
      </c>
      <c r="B20" s="34">
        <v>1.3607768765906914</v>
      </c>
      <c r="C20" s="31">
        <v>1.3607768765906914</v>
      </c>
      <c r="D20" s="34">
        <v>1.3607768765906914</v>
      </c>
      <c r="E20" s="34">
        <v>1.3607768765906914</v>
      </c>
      <c r="F20" s="34">
        <v>1.3607768765906914</v>
      </c>
      <c r="G20" s="34">
        <v>1.3607768765906914</v>
      </c>
      <c r="H20" s="34">
        <v>1.3607768765906914</v>
      </c>
      <c r="I20" s="34">
        <v>1.3607768765906914</v>
      </c>
    </row>
    <row r="21" spans="1:18" x14ac:dyDescent="0.25">
      <c r="A21" s="22" t="s">
        <v>2</v>
      </c>
      <c r="B21" s="34">
        <v>0.45359229219689717</v>
      </c>
      <c r="C21" s="31">
        <v>10.432622720528634</v>
      </c>
      <c r="D21" s="34">
        <v>0.90718458439379435</v>
      </c>
      <c r="E21" s="34">
        <v>0.45359229219689717</v>
      </c>
      <c r="F21" s="34">
        <v>0.90718458439379435</v>
      </c>
      <c r="G21" s="34">
        <v>25.40116836302624</v>
      </c>
      <c r="H21" s="34">
        <v>8.1646612595441486</v>
      </c>
      <c r="I21" s="34">
        <v>8.1646612595441486</v>
      </c>
    </row>
    <row r="22" spans="1:18" x14ac:dyDescent="0.25">
      <c r="A22" s="22" t="s">
        <v>22</v>
      </c>
      <c r="B22" s="34">
        <v>15</v>
      </c>
      <c r="C22" s="31">
        <v>15</v>
      </c>
      <c r="D22" s="34">
        <v>15</v>
      </c>
      <c r="E22" s="34">
        <v>15</v>
      </c>
      <c r="F22" s="34">
        <v>15</v>
      </c>
      <c r="G22" s="34">
        <v>15</v>
      </c>
      <c r="H22" s="34">
        <v>15</v>
      </c>
      <c r="I22" s="34">
        <v>15</v>
      </c>
    </row>
    <row r="23" spans="1:18" x14ac:dyDescent="0.25">
      <c r="A23" s="22" t="s">
        <v>15</v>
      </c>
      <c r="B23" s="34">
        <v>5.9420590277793526</v>
      </c>
      <c r="C23" s="31">
        <v>4.8080782972871097</v>
      </c>
      <c r="D23" s="34">
        <v>13.653127995126605</v>
      </c>
      <c r="E23" s="34">
        <v>10.069748886771116</v>
      </c>
      <c r="F23" s="34">
        <v>9.2079235315970127</v>
      </c>
      <c r="G23" s="34">
        <v>15.875730226891401</v>
      </c>
      <c r="H23" s="34">
        <v>5.8966997985596628</v>
      </c>
      <c r="I23" s="34">
        <v>13.743846453565984</v>
      </c>
    </row>
    <row r="24" spans="1:18" x14ac:dyDescent="0.25">
      <c r="A24" s="22" t="s">
        <v>16</v>
      </c>
      <c r="B24" s="34">
        <v>0</v>
      </c>
      <c r="C24" s="31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1.8143691687875887</v>
      </c>
    </row>
    <row r="25" spans="1:18" ht="15.75" x14ac:dyDescent="0.25">
      <c r="A25" s="22" t="s">
        <v>41</v>
      </c>
      <c r="B25" s="61" t="s">
        <v>8</v>
      </c>
      <c r="C25" s="61" t="s">
        <v>8</v>
      </c>
      <c r="D25" s="61" t="s">
        <v>8</v>
      </c>
      <c r="E25" s="61" t="s">
        <v>8</v>
      </c>
      <c r="F25" s="61" t="s">
        <v>8</v>
      </c>
      <c r="G25" s="61" t="s">
        <v>8</v>
      </c>
      <c r="H25" s="61" t="s">
        <v>8</v>
      </c>
      <c r="I25" s="61" t="s">
        <v>8</v>
      </c>
    </row>
    <row r="26" spans="1:18" x14ac:dyDescent="0.25">
      <c r="A26" s="39" t="s">
        <v>1</v>
      </c>
      <c r="B26" s="40">
        <f>SUM(B20:B25)</f>
        <v>22.756428196566944</v>
      </c>
      <c r="C26" s="40">
        <f t="shared" ref="C26:I26" si="2">SUM(C20:C25)</f>
        <v>31.601477894406436</v>
      </c>
      <c r="D26" s="40">
        <f t="shared" si="2"/>
        <v>30.92108945611109</v>
      </c>
      <c r="E26" s="40">
        <f t="shared" si="2"/>
        <v>26.884118055558705</v>
      </c>
      <c r="F26" s="40">
        <f t="shared" si="2"/>
        <v>26.475884992581499</v>
      </c>
      <c r="G26" s="40">
        <f t="shared" si="2"/>
        <v>57.637675466508334</v>
      </c>
      <c r="H26" s="40">
        <f t="shared" si="2"/>
        <v>30.422137934694501</v>
      </c>
      <c r="I26" s="40">
        <f t="shared" si="2"/>
        <v>40.08365375848841</v>
      </c>
    </row>
    <row r="27" spans="1:18" ht="15.75" x14ac:dyDescent="0.25">
      <c r="A27" s="164" t="s">
        <v>43</v>
      </c>
      <c r="B27" s="164"/>
      <c r="C27" s="164"/>
      <c r="D27" s="164"/>
      <c r="E27" s="164"/>
      <c r="F27" s="164"/>
      <c r="G27" s="164"/>
      <c r="H27" s="164"/>
      <c r="I27" s="164"/>
    </row>
    <row r="28" spans="1:18" x14ac:dyDescent="0.25">
      <c r="A28" s="22" t="s">
        <v>19</v>
      </c>
      <c r="B28" s="34">
        <v>3.753476217929324</v>
      </c>
      <c r="C28" s="34">
        <v>4.5304798144626091</v>
      </c>
      <c r="D28" s="34">
        <v>3.567049785836399</v>
      </c>
      <c r="E28" s="34">
        <v>3.3107701407451522</v>
      </c>
      <c r="F28" s="34">
        <v>2.2203342703038116</v>
      </c>
      <c r="G28" s="34">
        <v>3.1266116701132121</v>
      </c>
      <c r="H28" s="34">
        <v>3.7462187412541734</v>
      </c>
      <c r="I28" s="34">
        <v>5.9434198046559432</v>
      </c>
    </row>
    <row r="29" spans="1:18" x14ac:dyDescent="0.25">
      <c r="A29" s="22" t="s">
        <v>3</v>
      </c>
      <c r="B29" s="34">
        <v>53.977482771430758</v>
      </c>
      <c r="C29" s="31">
        <v>53.977482771430758</v>
      </c>
      <c r="D29" s="34">
        <v>53.977482771430758</v>
      </c>
      <c r="E29" s="34">
        <v>53.977482771430758</v>
      </c>
      <c r="F29" s="34">
        <v>53.977482771430758</v>
      </c>
      <c r="G29" s="34">
        <v>53.977482771430758</v>
      </c>
      <c r="H29" s="34">
        <v>53.977482771430758</v>
      </c>
      <c r="I29" s="34">
        <v>53.977482771430758</v>
      </c>
    </row>
    <row r="30" spans="1:18" x14ac:dyDescent="0.25">
      <c r="A30" s="22" t="s">
        <v>2</v>
      </c>
      <c r="B30" s="34">
        <v>67.585251537337669</v>
      </c>
      <c r="C30" s="31">
        <v>110.6765192960429</v>
      </c>
      <c r="D30" s="34">
        <v>176.447401664593</v>
      </c>
      <c r="E30" s="34">
        <v>58.059813401202838</v>
      </c>
      <c r="F30" s="34">
        <v>92.079235315970124</v>
      </c>
      <c r="G30" s="34">
        <v>127.45943410732809</v>
      </c>
      <c r="H30" s="34">
        <v>143.78875662641639</v>
      </c>
      <c r="I30" s="34">
        <v>163.29322519088296</v>
      </c>
    </row>
    <row r="31" spans="1:18" ht="15.75" x14ac:dyDescent="0.25">
      <c r="A31" s="22" t="s">
        <v>42</v>
      </c>
      <c r="B31" s="68" t="s">
        <v>8</v>
      </c>
      <c r="C31" s="68" t="s">
        <v>8</v>
      </c>
      <c r="D31" s="68" t="s">
        <v>8</v>
      </c>
      <c r="E31" s="68" t="s">
        <v>8</v>
      </c>
      <c r="F31" s="68" t="s">
        <v>8</v>
      </c>
      <c r="G31" s="68" t="s">
        <v>8</v>
      </c>
      <c r="H31" s="68" t="s">
        <v>8</v>
      </c>
      <c r="I31" s="68" t="s">
        <v>8</v>
      </c>
    </row>
    <row r="32" spans="1:18" x14ac:dyDescent="0.25">
      <c r="A32" s="22" t="s">
        <v>12</v>
      </c>
      <c r="B32" s="34">
        <v>12.70058418151312</v>
      </c>
      <c r="C32" s="31">
        <v>6.8038843829534574</v>
      </c>
      <c r="D32" s="34">
        <v>2.2679614609844858</v>
      </c>
      <c r="E32" s="34">
        <v>0.90718458439379435</v>
      </c>
      <c r="F32" s="34">
        <v>10.432622720528634</v>
      </c>
      <c r="G32" s="34">
        <v>4.5359229219689716</v>
      </c>
      <c r="H32" s="34">
        <v>18.597283980072785</v>
      </c>
      <c r="I32" s="34">
        <v>6.8038843829534574</v>
      </c>
      <c r="R32" s="4"/>
    </row>
    <row r="33" spans="1:9" x14ac:dyDescent="0.25">
      <c r="A33" s="22" t="s">
        <v>20</v>
      </c>
      <c r="B33" s="31">
        <v>4.5359229219689716</v>
      </c>
      <c r="C33" s="31">
        <v>4.5359229219689716</v>
      </c>
      <c r="D33" s="31">
        <v>4.5359229219689716</v>
      </c>
      <c r="E33" s="31">
        <v>4.5359229219689716</v>
      </c>
      <c r="F33" s="31">
        <v>4.5359229219689716</v>
      </c>
      <c r="G33" s="31">
        <v>4.5359229219689716</v>
      </c>
      <c r="H33" s="31">
        <v>4.5359229219689716</v>
      </c>
      <c r="I33" s="31">
        <v>4.5359229219689716</v>
      </c>
    </row>
    <row r="34" spans="1:9" x14ac:dyDescent="0.25">
      <c r="A34" s="22" t="s">
        <v>16</v>
      </c>
      <c r="B34" s="31">
        <v>1208.3698664125341</v>
      </c>
      <c r="C34" s="31">
        <v>1375.7454222331889</v>
      </c>
      <c r="D34" s="31">
        <v>1091.7966473179315</v>
      </c>
      <c r="E34" s="31">
        <v>764.30301235177171</v>
      </c>
      <c r="F34" s="31">
        <v>1090.4358704413407</v>
      </c>
      <c r="G34" s="31">
        <v>1007.8820732615054</v>
      </c>
      <c r="H34" s="31">
        <v>974.31624363893502</v>
      </c>
      <c r="I34" s="31">
        <v>865.45409351167973</v>
      </c>
    </row>
    <row r="35" spans="1:9" ht="15.75" x14ac:dyDescent="0.25">
      <c r="A35" s="64" t="s">
        <v>41</v>
      </c>
      <c r="B35" s="73" t="s">
        <v>8</v>
      </c>
      <c r="C35" s="73" t="s">
        <v>8</v>
      </c>
      <c r="D35" s="73" t="s">
        <v>8</v>
      </c>
      <c r="E35" s="73" t="s">
        <v>8</v>
      </c>
      <c r="F35" s="73" t="s">
        <v>8</v>
      </c>
      <c r="G35" s="73" t="s">
        <v>8</v>
      </c>
      <c r="H35" s="73" t="s">
        <v>8</v>
      </c>
      <c r="I35" s="73" t="s">
        <v>8</v>
      </c>
    </row>
    <row r="36" spans="1:9" x14ac:dyDescent="0.25">
      <c r="A36" s="39" t="s">
        <v>1</v>
      </c>
      <c r="B36" s="40">
        <f>SUM(B28:B35)</f>
        <v>1350.9225840427139</v>
      </c>
      <c r="C36" s="40">
        <f t="shared" ref="C36:I36" si="3">SUM(C28:C35)</f>
        <v>1556.2697114200478</v>
      </c>
      <c r="D36" s="40">
        <f t="shared" si="3"/>
        <v>1332.5924659227451</v>
      </c>
      <c r="E36" s="40">
        <f t="shared" si="3"/>
        <v>885.09418617151323</v>
      </c>
      <c r="F36" s="40">
        <f t="shared" si="3"/>
        <v>1253.6814684415431</v>
      </c>
      <c r="G36" s="40">
        <f t="shared" si="3"/>
        <v>1201.5174476543154</v>
      </c>
      <c r="H36" s="40">
        <f t="shared" si="3"/>
        <v>1198.9619086800781</v>
      </c>
      <c r="I36" s="40">
        <f t="shared" si="3"/>
        <v>1100.0080285835718</v>
      </c>
    </row>
    <row r="37" spans="1:9" ht="15.75" x14ac:dyDescent="0.25">
      <c r="A37" s="165" t="s">
        <v>26</v>
      </c>
      <c r="B37" s="165"/>
      <c r="C37" s="165"/>
      <c r="D37" s="165"/>
      <c r="E37" s="165"/>
      <c r="F37" s="165"/>
      <c r="G37" s="165"/>
      <c r="H37" s="165"/>
      <c r="I37" s="165"/>
    </row>
    <row r="38" spans="1:9" x14ac:dyDescent="0.25">
      <c r="A38" s="22" t="s">
        <v>21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1.1793399597119326E-2</v>
      </c>
      <c r="H38" s="37">
        <v>2.6122380107619305</v>
      </c>
      <c r="I38" s="37">
        <v>4.08732014498624</v>
      </c>
    </row>
    <row r="39" spans="1:9" x14ac:dyDescent="0.25">
      <c r="A39" s="22" t="s">
        <v>3</v>
      </c>
      <c r="B39" s="34">
        <v>52.616705894840067</v>
      </c>
      <c r="C39" s="31">
        <v>52.616705894840067</v>
      </c>
      <c r="D39" s="34">
        <v>52.616705894840067</v>
      </c>
      <c r="E39" s="34">
        <v>52.616705894840067</v>
      </c>
      <c r="F39" s="34">
        <v>52.616705894840067</v>
      </c>
      <c r="G39" s="34">
        <v>52.616705894840067</v>
      </c>
      <c r="H39" s="34">
        <v>52.616705894840067</v>
      </c>
      <c r="I39" s="34">
        <v>52.616705894840067</v>
      </c>
    </row>
    <row r="40" spans="1:9" x14ac:dyDescent="0.25">
      <c r="A40" s="22" t="s">
        <v>2</v>
      </c>
      <c r="B40" s="34">
        <v>31.297868161585903</v>
      </c>
      <c r="C40" s="31">
        <v>92.986419900363913</v>
      </c>
      <c r="D40" s="34">
        <v>89.811273854985629</v>
      </c>
      <c r="E40" s="34">
        <v>112.49088846483049</v>
      </c>
      <c r="F40" s="34">
        <v>77.564281965669409</v>
      </c>
      <c r="G40" s="34">
        <v>64.863697784156287</v>
      </c>
      <c r="H40" s="34">
        <v>127.45943410732809</v>
      </c>
      <c r="I40" s="34">
        <v>40.369714005523846</v>
      </c>
    </row>
    <row r="41" spans="1:9" ht="15.75" x14ac:dyDescent="0.25">
      <c r="A41" s="22" t="s">
        <v>42</v>
      </c>
      <c r="B41" s="68" t="s">
        <v>8</v>
      </c>
      <c r="C41" s="68" t="s">
        <v>8</v>
      </c>
      <c r="D41" s="68" t="s">
        <v>8</v>
      </c>
      <c r="E41" s="68" t="s">
        <v>8</v>
      </c>
      <c r="F41" s="68" t="s">
        <v>8</v>
      </c>
      <c r="G41" s="68" t="s">
        <v>8</v>
      </c>
      <c r="H41" s="68" t="s">
        <v>8</v>
      </c>
      <c r="I41" s="68" t="s">
        <v>8</v>
      </c>
    </row>
    <row r="42" spans="1:9" x14ac:dyDescent="0.25">
      <c r="A42" s="22" t="s">
        <v>12</v>
      </c>
      <c r="B42" s="31">
        <v>13.154176473710017</v>
      </c>
      <c r="C42" s="31">
        <v>16.782914811285195</v>
      </c>
      <c r="D42" s="31">
        <v>13.154176473710017</v>
      </c>
      <c r="E42" s="31">
        <v>0.90718458439379435</v>
      </c>
      <c r="F42" s="31">
        <v>8.1646612595441486</v>
      </c>
      <c r="G42" s="31">
        <v>3.17514604537828</v>
      </c>
      <c r="H42" s="31">
        <v>48.080782972871098</v>
      </c>
      <c r="I42" s="31">
        <v>1.8143691687875887</v>
      </c>
    </row>
    <row r="43" spans="1:9" x14ac:dyDescent="0.25">
      <c r="A43" s="22" t="s">
        <v>15</v>
      </c>
      <c r="B43" s="31">
        <v>22.679614609844858</v>
      </c>
      <c r="C43" s="31">
        <v>22.679614609844858</v>
      </c>
      <c r="D43" s="31">
        <v>22.679614609844858</v>
      </c>
      <c r="E43" s="31">
        <v>22.679614609844858</v>
      </c>
      <c r="F43" s="31">
        <v>22.679614609844858</v>
      </c>
      <c r="G43" s="31">
        <v>22.679614609844858</v>
      </c>
      <c r="H43" s="31">
        <v>22.679614609844858</v>
      </c>
      <c r="I43" s="31">
        <v>22.679614609844858</v>
      </c>
    </row>
    <row r="44" spans="1:9" x14ac:dyDescent="0.25">
      <c r="A44" s="22" t="s">
        <v>16</v>
      </c>
      <c r="B44" s="45">
        <v>390.99655587372536</v>
      </c>
      <c r="C44" s="45">
        <v>392.81092504251291</v>
      </c>
      <c r="D44" s="45">
        <v>608.26726383603909</v>
      </c>
      <c r="E44" s="45">
        <v>684.01717663292095</v>
      </c>
      <c r="F44" s="45">
        <v>598.74182569990421</v>
      </c>
      <c r="G44" s="45">
        <v>541.58919688309516</v>
      </c>
      <c r="H44" s="45">
        <v>537.05327396112625</v>
      </c>
      <c r="I44" s="45">
        <v>512.55929018249378</v>
      </c>
    </row>
    <row r="45" spans="1:9" ht="15.75" x14ac:dyDescent="0.25">
      <c r="A45" s="22" t="s">
        <v>41</v>
      </c>
      <c r="B45" s="61" t="s">
        <v>8</v>
      </c>
      <c r="C45" s="61" t="s">
        <v>8</v>
      </c>
      <c r="D45" s="61" t="s">
        <v>8</v>
      </c>
      <c r="E45" s="61" t="s">
        <v>8</v>
      </c>
      <c r="F45" s="61" t="s">
        <v>8</v>
      </c>
      <c r="G45" s="61" t="s">
        <v>8</v>
      </c>
      <c r="H45" s="61" t="s">
        <v>8</v>
      </c>
      <c r="I45" s="61" t="s">
        <v>8</v>
      </c>
    </row>
    <row r="46" spans="1:9" x14ac:dyDescent="0.25">
      <c r="A46" s="39" t="s">
        <v>1</v>
      </c>
      <c r="B46" s="40">
        <f>SUM(B38:B45)</f>
        <v>510.74492101370618</v>
      </c>
      <c r="C46" s="40">
        <f t="shared" ref="C46:I46" si="4">SUM(C38:C45)</f>
        <v>577.87658025884696</v>
      </c>
      <c r="D46" s="40">
        <f t="shared" si="4"/>
        <v>786.52903466941962</v>
      </c>
      <c r="E46" s="40">
        <f t="shared" si="4"/>
        <v>872.71157018683016</v>
      </c>
      <c r="F46" s="40">
        <f t="shared" si="4"/>
        <v>759.7670894298027</v>
      </c>
      <c r="G46" s="40">
        <f t="shared" si="4"/>
        <v>684.93615461691184</v>
      </c>
      <c r="H46" s="40">
        <f t="shared" si="4"/>
        <v>790.50204955677236</v>
      </c>
      <c r="I46" s="40">
        <f t="shared" si="4"/>
        <v>634.12701400647643</v>
      </c>
    </row>
    <row r="47" spans="1:9" ht="15.75" x14ac:dyDescent="0.25">
      <c r="A47" s="165" t="s">
        <v>27</v>
      </c>
      <c r="B47" s="165"/>
      <c r="C47" s="165"/>
      <c r="D47" s="165"/>
      <c r="E47" s="165"/>
      <c r="F47" s="165"/>
      <c r="G47" s="165"/>
      <c r="H47" s="165"/>
      <c r="I47" s="165"/>
    </row>
    <row r="48" spans="1:9" x14ac:dyDescent="0.25">
      <c r="A48" s="22" t="s">
        <v>19</v>
      </c>
      <c r="B48" s="38">
        <v>0</v>
      </c>
      <c r="C48" s="38">
        <v>0</v>
      </c>
      <c r="D48" s="38">
        <v>0</v>
      </c>
      <c r="E48" s="38">
        <v>0.43227345446364296</v>
      </c>
      <c r="F48" s="38">
        <v>0</v>
      </c>
      <c r="G48" s="38">
        <v>0</v>
      </c>
      <c r="H48" s="38">
        <v>6.2142144030974907E-2</v>
      </c>
      <c r="I48" s="38">
        <v>5.7152628816809041E-2</v>
      </c>
    </row>
    <row r="49" spans="1:9" x14ac:dyDescent="0.25">
      <c r="A49" s="22" t="s">
        <v>3</v>
      </c>
      <c r="B49" s="38">
        <v>6.8038843829534574</v>
      </c>
      <c r="C49" s="38">
        <v>6.8038843829534574</v>
      </c>
      <c r="D49" s="38">
        <v>6.8038843829534574</v>
      </c>
      <c r="E49" s="38">
        <v>6.8038843829534574</v>
      </c>
      <c r="F49" s="38">
        <v>6.8038843829534574</v>
      </c>
      <c r="G49" s="38">
        <v>6.8038843829534574</v>
      </c>
      <c r="H49" s="38">
        <v>6.8038843829534574</v>
      </c>
      <c r="I49" s="38">
        <v>6.8038843829534574</v>
      </c>
    </row>
    <row r="50" spans="1:9" ht="15.75" x14ac:dyDescent="0.25">
      <c r="A50" s="22" t="s">
        <v>9</v>
      </c>
      <c r="B50" s="56"/>
      <c r="C50" s="56"/>
      <c r="D50" s="56"/>
      <c r="E50" s="56"/>
      <c r="F50" s="56"/>
      <c r="G50" s="56"/>
      <c r="H50" s="56"/>
      <c r="I50" s="56"/>
    </row>
    <row r="51" spans="1:9" ht="15.75" x14ac:dyDescent="0.25">
      <c r="A51" s="22" t="s">
        <v>42</v>
      </c>
      <c r="B51" s="68" t="s">
        <v>8</v>
      </c>
      <c r="C51" s="68" t="s">
        <v>8</v>
      </c>
      <c r="D51" s="68" t="s">
        <v>8</v>
      </c>
      <c r="E51" s="68" t="s">
        <v>8</v>
      </c>
      <c r="F51" s="68" t="s">
        <v>8</v>
      </c>
      <c r="G51" s="68" t="s">
        <v>8</v>
      </c>
      <c r="H51" s="68" t="s">
        <v>8</v>
      </c>
      <c r="I51" s="68" t="s">
        <v>8</v>
      </c>
    </row>
    <row r="52" spans="1:9" ht="15.75" x14ac:dyDescent="0.25">
      <c r="A52" s="22" t="s">
        <v>18</v>
      </c>
      <c r="B52" s="67"/>
      <c r="C52" s="67"/>
      <c r="D52" s="67"/>
      <c r="E52" s="67"/>
      <c r="F52" s="67"/>
      <c r="G52" s="67"/>
      <c r="H52" s="67"/>
      <c r="I52" s="67"/>
    </row>
    <row r="53" spans="1:9" x14ac:dyDescent="0.25">
      <c r="A53" s="22" t="s">
        <v>15</v>
      </c>
      <c r="B53" s="38">
        <v>4.068722861006167</v>
      </c>
      <c r="C53" s="38">
        <v>7.7292126590351273</v>
      </c>
      <c r="D53" s="38">
        <v>12.0750804105736</v>
      </c>
      <c r="E53" s="38">
        <v>25.995827858096373</v>
      </c>
      <c r="F53" s="38">
        <v>23.852150685173836</v>
      </c>
      <c r="G53" s="38">
        <v>21.668557390537973</v>
      </c>
      <c r="H53" s="38">
        <v>71.358685816123668</v>
      </c>
      <c r="I53" s="38">
        <v>61.938481091778499</v>
      </c>
    </row>
    <row r="54" spans="1:9" ht="15.75" x14ac:dyDescent="0.25">
      <c r="A54" s="22" t="s">
        <v>17</v>
      </c>
      <c r="B54" s="56"/>
      <c r="C54" s="56"/>
      <c r="D54" s="56"/>
      <c r="E54" s="56"/>
      <c r="F54" s="56"/>
      <c r="G54" s="56"/>
      <c r="H54" s="56"/>
      <c r="I54" s="56"/>
    </row>
    <row r="55" spans="1:9" x14ac:dyDescent="0.25">
      <c r="A55" s="39" t="s">
        <v>1</v>
      </c>
      <c r="B55" s="40">
        <f t="shared" ref="B55:I55" si="5">SUM(B48:B54)</f>
        <v>10.872607243959624</v>
      </c>
      <c r="C55" s="40">
        <f t="shared" si="5"/>
        <v>14.533097041988585</v>
      </c>
      <c r="D55" s="40">
        <f t="shared" si="5"/>
        <v>18.878964793527057</v>
      </c>
      <c r="E55" s="40">
        <f t="shared" si="5"/>
        <v>33.231985695513472</v>
      </c>
      <c r="F55" s="40">
        <f t="shared" si="5"/>
        <v>30.656035068127295</v>
      </c>
      <c r="G55" s="40">
        <f t="shared" si="5"/>
        <v>28.472441773491433</v>
      </c>
      <c r="H55" s="40">
        <f t="shared" si="5"/>
        <v>78.224712343108095</v>
      </c>
      <c r="I55" s="40">
        <f t="shared" si="5"/>
        <v>68.799518103548763</v>
      </c>
    </row>
    <row r="56" spans="1:9" ht="15.75" x14ac:dyDescent="0.25">
      <c r="A56" s="164" t="s">
        <v>28</v>
      </c>
      <c r="B56" s="164"/>
      <c r="C56" s="164"/>
      <c r="D56" s="164"/>
      <c r="E56" s="164"/>
      <c r="F56" s="164"/>
      <c r="G56" s="164"/>
      <c r="H56" s="164"/>
      <c r="I56" s="164"/>
    </row>
    <row r="57" spans="1:9" x14ac:dyDescent="0.25">
      <c r="A57" s="22" t="s">
        <v>3</v>
      </c>
      <c r="B57" s="38">
        <v>18.143691687875886</v>
      </c>
      <c r="C57" s="38">
        <v>18.143691687875886</v>
      </c>
      <c r="D57" s="38">
        <v>18.143691687875886</v>
      </c>
      <c r="E57" s="38">
        <v>18.143691687875886</v>
      </c>
      <c r="F57" s="38">
        <v>18.143691687875886</v>
      </c>
      <c r="G57" s="38">
        <v>18.143691687875886</v>
      </c>
      <c r="H57" s="38">
        <v>18.143691687875886</v>
      </c>
      <c r="I57" s="38">
        <v>18.143691687875886</v>
      </c>
    </row>
    <row r="58" spans="1:9" ht="15.75" x14ac:dyDescent="0.25">
      <c r="A58" s="22" t="s">
        <v>9</v>
      </c>
      <c r="B58" s="56"/>
      <c r="C58" s="56"/>
      <c r="D58" s="56"/>
      <c r="E58" s="56"/>
      <c r="F58" s="56"/>
      <c r="G58" s="56"/>
      <c r="H58" s="56"/>
      <c r="I58" s="56"/>
    </row>
    <row r="59" spans="1:9" ht="15.75" x14ac:dyDescent="0.25">
      <c r="A59" s="22" t="s">
        <v>42</v>
      </c>
      <c r="B59" s="68" t="s">
        <v>8</v>
      </c>
      <c r="C59" s="68" t="s">
        <v>8</v>
      </c>
      <c r="D59" s="68" t="s">
        <v>8</v>
      </c>
      <c r="E59" s="68" t="s">
        <v>8</v>
      </c>
      <c r="F59" s="68" t="s">
        <v>8</v>
      </c>
      <c r="G59" s="68" t="s">
        <v>8</v>
      </c>
      <c r="H59" s="68" t="s">
        <v>8</v>
      </c>
      <c r="I59" s="68" t="s">
        <v>8</v>
      </c>
    </row>
    <row r="60" spans="1:9" ht="15.75" x14ac:dyDescent="0.25">
      <c r="A60" s="22" t="s">
        <v>18</v>
      </c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22" t="s">
        <v>15</v>
      </c>
      <c r="B61" s="38">
        <v>1.226059965808213</v>
      </c>
      <c r="C61" s="38">
        <v>3.1737852685016894</v>
      </c>
      <c r="D61" s="38">
        <v>8.5506683002037089</v>
      </c>
      <c r="E61" s="38">
        <v>17.451963442275616</v>
      </c>
      <c r="F61" s="38">
        <v>15.4225915269867</v>
      </c>
      <c r="G61" s="38">
        <v>18.155485087473004</v>
      </c>
      <c r="H61" s="38">
        <v>70.393441418328663</v>
      </c>
      <c r="I61" s="38">
        <v>52.734639890811259</v>
      </c>
    </row>
    <row r="62" spans="1:9" ht="15.75" x14ac:dyDescent="0.25">
      <c r="A62" s="22" t="s">
        <v>17</v>
      </c>
      <c r="B62" s="56"/>
      <c r="C62" s="56"/>
      <c r="D62" s="56"/>
      <c r="E62" s="56"/>
      <c r="F62" s="56"/>
      <c r="G62" s="56"/>
      <c r="H62" s="56"/>
      <c r="I62" s="56"/>
    </row>
    <row r="63" spans="1:9" x14ac:dyDescent="0.25">
      <c r="A63" s="39" t="s">
        <v>1</v>
      </c>
      <c r="B63" s="40">
        <f t="shared" ref="B63:I63" si="6">SUM(B57:B62)</f>
        <v>19.369751653684098</v>
      </c>
      <c r="C63" s="40">
        <f t="shared" si="6"/>
        <v>21.317476956377575</v>
      </c>
      <c r="D63" s="40">
        <f t="shared" si="6"/>
        <v>26.694359988079597</v>
      </c>
      <c r="E63" s="40">
        <f t="shared" si="6"/>
        <v>35.595655130151499</v>
      </c>
      <c r="F63" s="40">
        <f t="shared" si="6"/>
        <v>33.566283214862587</v>
      </c>
      <c r="G63" s="40">
        <f t="shared" si="6"/>
        <v>36.29917677534889</v>
      </c>
      <c r="H63" s="40">
        <f t="shared" si="6"/>
        <v>88.53713310620455</v>
      </c>
      <c r="I63" s="40">
        <f t="shared" si="6"/>
        <v>70.878331578687153</v>
      </c>
    </row>
    <row r="64" spans="1:9" x14ac:dyDescent="0.25">
      <c r="A64" s="89"/>
      <c r="B64" s="84"/>
      <c r="C64" s="84"/>
      <c r="D64" s="84"/>
      <c r="E64" s="84"/>
      <c r="F64" s="84"/>
      <c r="G64" s="84"/>
      <c r="H64" s="84"/>
      <c r="I64" s="84"/>
    </row>
    <row r="65" spans="1:9" s="91" customFormat="1" x14ac:dyDescent="0.25">
      <c r="A65" s="90"/>
      <c r="B65" s="88"/>
      <c r="C65" s="88"/>
      <c r="D65" s="88"/>
      <c r="E65" s="88"/>
      <c r="F65" s="88"/>
      <c r="G65" s="88"/>
      <c r="H65" s="88"/>
      <c r="I65" s="88"/>
    </row>
    <row r="66" spans="1:9" s="91" customFormat="1" x14ac:dyDescent="0.25">
      <c r="A66" s="90"/>
      <c r="B66" s="88"/>
      <c r="C66" s="88"/>
      <c r="D66" s="88"/>
      <c r="E66" s="88"/>
      <c r="F66" s="88"/>
      <c r="G66" s="88"/>
      <c r="H66" s="88"/>
      <c r="I66" s="88"/>
    </row>
    <row r="67" spans="1:9" s="91" customFormat="1" x14ac:dyDescent="0.25">
      <c r="A67" s="90"/>
      <c r="B67" s="88"/>
      <c r="C67" s="88"/>
      <c r="D67" s="88"/>
      <c r="E67" s="88"/>
      <c r="F67" s="88"/>
      <c r="G67" s="88"/>
      <c r="H67" s="88"/>
      <c r="I67" s="88"/>
    </row>
    <row r="68" spans="1:9" s="91" customFormat="1" x14ac:dyDescent="0.25">
      <c r="A68" s="90"/>
      <c r="B68" s="88"/>
      <c r="C68" s="88"/>
      <c r="D68" s="88"/>
      <c r="E68" s="88"/>
      <c r="F68" s="88"/>
      <c r="G68" s="88"/>
      <c r="H68" s="88"/>
      <c r="I68" s="88"/>
    </row>
    <row r="69" spans="1:9" s="91" customFormat="1" x14ac:dyDescent="0.25">
      <c r="A69" s="90"/>
      <c r="B69" s="88"/>
      <c r="C69" s="88"/>
      <c r="D69" s="88"/>
      <c r="E69" s="88"/>
      <c r="F69" s="88"/>
      <c r="G69" s="88"/>
      <c r="H69" s="88"/>
      <c r="I69" s="88"/>
    </row>
    <row r="70" spans="1:9" s="91" customFormat="1" x14ac:dyDescent="0.25">
      <c r="A70" s="90"/>
      <c r="B70" s="88"/>
      <c r="C70" s="88"/>
      <c r="D70" s="88"/>
      <c r="E70" s="88"/>
      <c r="F70" s="88"/>
      <c r="G70" s="88"/>
      <c r="H70" s="88"/>
      <c r="I70" s="88"/>
    </row>
    <row r="71" spans="1:9" x14ac:dyDescent="0.25">
      <c r="A71" s="163" t="s">
        <v>29</v>
      </c>
      <c r="B71" s="163"/>
      <c r="C71" s="163"/>
      <c r="D71" s="163"/>
      <c r="E71" s="163"/>
      <c r="F71" s="163"/>
      <c r="G71" s="163"/>
      <c r="H71" s="163"/>
      <c r="I71" s="163"/>
    </row>
    <row r="72" spans="1:9" ht="14.45" customHeight="1" x14ac:dyDescent="0.25">
      <c r="A72" s="22" t="s">
        <v>19</v>
      </c>
      <c r="B72" s="38">
        <v>3.0390683577192108E-2</v>
      </c>
      <c r="C72" s="38">
        <v>0.1274594341073281</v>
      </c>
      <c r="D72" s="38">
        <v>0.11521244221801187</v>
      </c>
      <c r="E72" s="38">
        <v>0.14288157204202259</v>
      </c>
      <c r="F72" s="38">
        <v>0.19005517043049991</v>
      </c>
      <c r="G72" s="38">
        <v>7.7564281965669418E-2</v>
      </c>
      <c r="H72" s="38">
        <v>0.26308352947420033</v>
      </c>
      <c r="I72" s="38">
        <v>3.9008937128933156E-2</v>
      </c>
    </row>
    <row r="73" spans="1:9" ht="15" customHeight="1" x14ac:dyDescent="0.25">
      <c r="A73" s="22" t="s">
        <v>3</v>
      </c>
      <c r="B73" s="38">
        <v>2.2679614609844858</v>
      </c>
      <c r="C73" s="38">
        <v>2.2679614609844858</v>
      </c>
      <c r="D73" s="38">
        <v>2.2679614609844858</v>
      </c>
      <c r="E73" s="38">
        <v>2.2679614609844858</v>
      </c>
      <c r="F73" s="38">
        <v>2.2679614609844858</v>
      </c>
      <c r="G73" s="38">
        <v>2.2679614609844858</v>
      </c>
      <c r="H73" s="38">
        <v>2.2679614609844858</v>
      </c>
      <c r="I73" s="38">
        <v>2.2679614609844858</v>
      </c>
    </row>
    <row r="74" spans="1:9" ht="15.75" x14ac:dyDescent="0.25">
      <c r="A74" s="22" t="s">
        <v>9</v>
      </c>
      <c r="B74" s="56"/>
      <c r="C74" s="56"/>
      <c r="D74" s="56"/>
      <c r="E74" s="56"/>
      <c r="F74" s="56"/>
      <c r="G74" s="56"/>
      <c r="H74" s="56"/>
      <c r="I74" s="56"/>
    </row>
    <row r="75" spans="1:9" ht="15.75" x14ac:dyDescent="0.25">
      <c r="A75" s="22" t="s">
        <v>42</v>
      </c>
      <c r="B75" s="68" t="s">
        <v>8</v>
      </c>
      <c r="C75" s="68" t="s">
        <v>8</v>
      </c>
      <c r="D75" s="68" t="s">
        <v>8</v>
      </c>
      <c r="E75" s="68" t="s">
        <v>8</v>
      </c>
      <c r="F75" s="68" t="s">
        <v>8</v>
      </c>
      <c r="G75" s="68" t="s">
        <v>8</v>
      </c>
      <c r="H75" s="68" t="s">
        <v>8</v>
      </c>
      <c r="I75" s="68" t="s">
        <v>8</v>
      </c>
    </row>
    <row r="76" spans="1:9" ht="14.45" customHeight="1" x14ac:dyDescent="0.25">
      <c r="A76" s="22" t="s">
        <v>18</v>
      </c>
      <c r="B76" s="67"/>
      <c r="C76" s="67"/>
      <c r="D76" s="67"/>
      <c r="E76" s="67"/>
      <c r="F76" s="67"/>
      <c r="G76" s="67"/>
      <c r="H76" s="67"/>
      <c r="I76" s="67"/>
    </row>
    <row r="77" spans="1:9" x14ac:dyDescent="0.25">
      <c r="A77" s="22" t="s">
        <v>15</v>
      </c>
      <c r="B77" s="38">
        <v>12.880660321515288</v>
      </c>
      <c r="C77" s="38">
        <v>11.739875706640092</v>
      </c>
      <c r="D77" s="38">
        <v>9.6270428095869445</v>
      </c>
      <c r="E77" s="38">
        <v>11.474977807997105</v>
      </c>
      <c r="F77" s="38">
        <v>17.29502050917549</v>
      </c>
      <c r="G77" s="38">
        <v>17.373491975725553</v>
      </c>
      <c r="H77" s="38">
        <v>4.9786289991531429</v>
      </c>
      <c r="I77" s="38">
        <v>61.643192509558325</v>
      </c>
    </row>
    <row r="78" spans="1:9" ht="15.75" x14ac:dyDescent="0.25">
      <c r="A78" s="22" t="s">
        <v>17</v>
      </c>
      <c r="B78" s="56"/>
      <c r="C78" s="56"/>
      <c r="D78" s="56"/>
      <c r="E78" s="56"/>
      <c r="F78" s="56"/>
      <c r="G78" s="56"/>
      <c r="H78" s="56"/>
      <c r="I78" s="56"/>
    </row>
    <row r="79" spans="1:9" x14ac:dyDescent="0.25">
      <c r="A79" s="46" t="s">
        <v>1</v>
      </c>
      <c r="B79" s="40">
        <f t="shared" ref="B79:I79" si="7">SUM(B72:B78)</f>
        <v>15.179012466076966</v>
      </c>
      <c r="C79" s="40">
        <f t="shared" si="7"/>
        <v>14.135296601731905</v>
      </c>
      <c r="D79" s="40">
        <f t="shared" si="7"/>
        <v>12.010216712789443</v>
      </c>
      <c r="E79" s="40">
        <f t="shared" si="7"/>
        <v>13.885820841023612</v>
      </c>
      <c r="F79" s="40">
        <f t="shared" si="7"/>
        <v>19.753037140590475</v>
      </c>
      <c r="G79" s="40">
        <f t="shared" si="7"/>
        <v>19.719017718675708</v>
      </c>
      <c r="H79" s="40">
        <f t="shared" si="7"/>
        <v>7.5096739896118292</v>
      </c>
      <c r="I79" s="40">
        <f t="shared" si="7"/>
        <v>63.950162907671746</v>
      </c>
    </row>
    <row r="80" spans="1:9" x14ac:dyDescent="0.25">
      <c r="A80" s="83"/>
      <c r="B80" s="84"/>
      <c r="C80" s="84"/>
      <c r="D80" s="84"/>
      <c r="E80" s="84"/>
      <c r="F80" s="84"/>
      <c r="G80" s="84"/>
      <c r="H80" s="84"/>
      <c r="I80" s="84"/>
    </row>
    <row r="81" spans="1:17" x14ac:dyDescent="0.25">
      <c r="A81" s="164" t="s">
        <v>7</v>
      </c>
      <c r="B81" s="164"/>
      <c r="C81" s="164"/>
      <c r="D81" s="164"/>
      <c r="E81" s="164"/>
      <c r="F81" s="164"/>
      <c r="G81" s="164"/>
      <c r="H81" s="164"/>
      <c r="I81" s="164"/>
    </row>
    <row r="82" spans="1:17" x14ac:dyDescent="0.25">
      <c r="A82" s="22" t="s">
        <v>19</v>
      </c>
      <c r="B82" s="38">
        <v>3.0390683577192108E-2</v>
      </c>
      <c r="C82" s="38">
        <v>0.1274594341073281</v>
      </c>
      <c r="D82" s="38">
        <v>0.11521244221801187</v>
      </c>
      <c r="E82" s="38">
        <v>0.57515502650566563</v>
      </c>
      <c r="F82" s="38">
        <v>0.19005517043049991</v>
      </c>
      <c r="G82" s="38">
        <v>7.7564281965669418E-2</v>
      </c>
      <c r="H82" s="38">
        <v>0.32522567350517523</v>
      </c>
      <c r="I82" s="38">
        <v>9.6161565945742197E-2</v>
      </c>
    </row>
    <row r="83" spans="1:17" x14ac:dyDescent="0.25">
      <c r="A83" s="22" t="s">
        <v>3</v>
      </c>
      <c r="B83" s="38">
        <v>27.21553753181383</v>
      </c>
      <c r="C83" s="38">
        <v>27.21553753181383</v>
      </c>
      <c r="D83" s="38">
        <v>27.21553753181383</v>
      </c>
      <c r="E83" s="38">
        <v>27.21553753181383</v>
      </c>
      <c r="F83" s="38">
        <v>27.21553753181383</v>
      </c>
      <c r="G83" s="38">
        <v>27.21553753181383</v>
      </c>
      <c r="H83" s="38">
        <v>27.21553753181383</v>
      </c>
      <c r="I83" s="38">
        <v>27.21553753181383</v>
      </c>
    </row>
    <row r="84" spans="1:17" ht="15.75" x14ac:dyDescent="0.25">
      <c r="A84" s="22" t="s">
        <v>9</v>
      </c>
      <c r="B84" s="38">
        <v>339.28703456327906</v>
      </c>
      <c r="C84" s="38">
        <v>314.7930507846466</v>
      </c>
      <c r="D84" s="38">
        <v>298.4637282655583</v>
      </c>
      <c r="E84" s="38">
        <v>532.51735103915723</v>
      </c>
      <c r="F84" s="38">
        <v>620.51425572535527</v>
      </c>
      <c r="G84" s="38">
        <v>732.09795960579197</v>
      </c>
      <c r="H84" s="38">
        <v>523.44550519521931</v>
      </c>
      <c r="I84" s="38">
        <v>639.11153970542807</v>
      </c>
    </row>
    <row r="85" spans="1:17" ht="15.75" x14ac:dyDescent="0.25">
      <c r="A85" s="22" t="s">
        <v>42</v>
      </c>
      <c r="B85" s="68" t="s">
        <v>8</v>
      </c>
      <c r="C85" s="68" t="s">
        <v>8</v>
      </c>
      <c r="D85" s="68" t="s">
        <v>8</v>
      </c>
      <c r="E85" s="68" t="s">
        <v>8</v>
      </c>
      <c r="F85" s="68" t="s">
        <v>8</v>
      </c>
      <c r="G85" s="68" t="s">
        <v>8</v>
      </c>
      <c r="H85" s="68" t="s">
        <v>8</v>
      </c>
      <c r="I85" s="68" t="s">
        <v>8</v>
      </c>
    </row>
    <row r="86" spans="1:17" ht="15.75" x14ac:dyDescent="0.25">
      <c r="A86" s="22" t="s">
        <v>18</v>
      </c>
      <c r="B86" s="38">
        <v>0.90718458439379435</v>
      </c>
      <c r="C86" s="38">
        <v>2.7215537531813827</v>
      </c>
      <c r="D86" s="38">
        <v>12.70058418151312</v>
      </c>
      <c r="E86" s="38">
        <v>7.7110689673472512</v>
      </c>
      <c r="F86" s="38">
        <v>5.8966997985596628</v>
      </c>
      <c r="G86" s="38">
        <v>10.886215012725531</v>
      </c>
      <c r="H86" s="38">
        <v>4.989515214165869</v>
      </c>
      <c r="I86" s="38">
        <v>4.989515214165869</v>
      </c>
    </row>
    <row r="87" spans="1:17" x14ac:dyDescent="0.25">
      <c r="A87" s="22" t="s">
        <v>15</v>
      </c>
      <c r="B87" s="38">
        <v>18.17544314832967</v>
      </c>
      <c r="C87" s="38">
        <v>22.642873634176912</v>
      </c>
      <c r="D87" s="38">
        <v>30.252791520364251</v>
      </c>
      <c r="E87" s="38">
        <v>54.922769108369096</v>
      </c>
      <c r="F87" s="38">
        <v>56.569762721336026</v>
      </c>
      <c r="G87" s="38">
        <v>57.19753445373653</v>
      </c>
      <c r="H87" s="38">
        <v>146.73075623360546</v>
      </c>
      <c r="I87" s="38">
        <v>176.31631349214808</v>
      </c>
    </row>
    <row r="88" spans="1:17" ht="15.75" x14ac:dyDescent="0.25">
      <c r="A88" s="22" t="s">
        <v>17</v>
      </c>
      <c r="B88" s="38">
        <v>2985.5444672399772</v>
      </c>
      <c r="C88" s="38">
        <v>2574.1362582173915</v>
      </c>
      <c r="D88" s="38">
        <v>2619.9490797292779</v>
      </c>
      <c r="E88" s="38">
        <v>2595.3689134151282</v>
      </c>
      <c r="F88" s="38">
        <v>2439.87293972711</v>
      </c>
      <c r="G88" s="38">
        <v>2468.9028464277112</v>
      </c>
      <c r="H88" s="38">
        <v>2793.6749276406895</v>
      </c>
      <c r="I88" s="38">
        <v>2696.6061771105537</v>
      </c>
    </row>
    <row r="89" spans="1:17" x14ac:dyDescent="0.25">
      <c r="A89" s="46" t="s">
        <v>1</v>
      </c>
      <c r="B89" s="40">
        <f t="shared" ref="B89:I89" si="8">SUM(B82:B88)</f>
        <v>3371.1600577513709</v>
      </c>
      <c r="C89" s="40">
        <f t="shared" si="8"/>
        <v>2941.6367333553176</v>
      </c>
      <c r="D89" s="40">
        <f t="shared" si="8"/>
        <v>2988.6969336707452</v>
      </c>
      <c r="E89" s="40">
        <f t="shared" si="8"/>
        <v>3218.3107950883214</v>
      </c>
      <c r="F89" s="40">
        <f t="shared" si="8"/>
        <v>3150.259250674605</v>
      </c>
      <c r="G89" s="40">
        <f t="shared" si="8"/>
        <v>3296.3776573137447</v>
      </c>
      <c r="H89" s="40">
        <f t="shared" si="8"/>
        <v>3496.3814674889991</v>
      </c>
      <c r="I89" s="40">
        <f t="shared" si="8"/>
        <v>3544.3352446200552</v>
      </c>
    </row>
    <row r="90" spans="1:17" ht="15.75" thickBot="1" x14ac:dyDescent="0.3">
      <c r="A90" s="47"/>
      <c r="B90" s="31"/>
      <c r="C90" s="31"/>
      <c r="D90" s="31"/>
      <c r="E90" s="31"/>
      <c r="F90" s="31"/>
      <c r="G90" s="31"/>
      <c r="H90" s="31"/>
      <c r="I90" s="31"/>
    </row>
    <row r="91" spans="1:17" ht="16.5" thickTop="1" thickBot="1" x14ac:dyDescent="0.3">
      <c r="A91" s="50" t="s">
        <v>4</v>
      </c>
      <c r="B91" s="51">
        <f t="shared" ref="B91:I91" si="9">SUM(B89,B46,B36,B26,B18,B11)</f>
        <v>5659.2546274351671</v>
      </c>
      <c r="C91" s="51">
        <f t="shared" si="9"/>
        <v>5352.2639300460887</v>
      </c>
      <c r="D91" s="51">
        <f t="shared" si="9"/>
        <v>5368.5210202832868</v>
      </c>
      <c r="E91" s="51">
        <f t="shared" si="9"/>
        <v>5401.4895782634949</v>
      </c>
      <c r="F91" s="51">
        <f t="shared" si="9"/>
        <v>5650.1262778261853</v>
      </c>
      <c r="G91" s="51">
        <f t="shared" si="9"/>
        <v>5717.6480264426154</v>
      </c>
      <c r="H91" s="51">
        <f t="shared" si="9"/>
        <v>6051.5064684528825</v>
      </c>
      <c r="I91" s="51">
        <f t="shared" si="9"/>
        <v>5905.9559593635731</v>
      </c>
    </row>
    <row r="92" spans="1:17" ht="18.95" customHeight="1" thickTop="1" thickBot="1" x14ac:dyDescent="0.3">
      <c r="A92" s="52" t="s">
        <v>5</v>
      </c>
      <c r="B92" s="53">
        <f t="shared" ref="B92:H92" si="10">(B91-C91)/C91</f>
        <v>5.7357167247623915E-2</v>
      </c>
      <c r="C92" s="53">
        <f t="shared" si="10"/>
        <v>-3.0282251249041849E-3</v>
      </c>
      <c r="D92" s="53">
        <f t="shared" si="10"/>
        <v>-6.1036048487215638E-3</v>
      </c>
      <c r="E92" s="53">
        <f t="shared" si="10"/>
        <v>-4.4005511972088213E-2</v>
      </c>
      <c r="F92" s="53">
        <f t="shared" si="10"/>
        <v>-1.1809357327376547E-2</v>
      </c>
      <c r="G92" s="53">
        <f t="shared" si="10"/>
        <v>-5.5169476187574944E-2</v>
      </c>
      <c r="H92" s="53">
        <f t="shared" si="10"/>
        <v>2.4644699366331523E-2</v>
      </c>
      <c r="I92" s="78"/>
      <c r="L92" s="3"/>
      <c r="Q92" s="1"/>
    </row>
    <row r="93" spans="1:17" ht="16.5" thickTop="1" x14ac:dyDescent="0.25">
      <c r="A93" s="54" t="s">
        <v>32</v>
      </c>
      <c r="B93" s="49"/>
      <c r="C93" s="49"/>
      <c r="D93" s="49"/>
      <c r="E93" s="49"/>
      <c r="F93" s="49"/>
      <c r="G93" s="49"/>
      <c r="H93" s="49"/>
      <c r="I93" s="49"/>
    </row>
    <row r="94" spans="1:17" ht="15.75" x14ac:dyDescent="0.25">
      <c r="A94" s="55" t="s">
        <v>33</v>
      </c>
      <c r="B94" s="13"/>
      <c r="C94" s="13"/>
      <c r="D94" s="13"/>
      <c r="E94" s="13"/>
      <c r="F94" s="13"/>
      <c r="G94" s="13"/>
      <c r="H94" s="13"/>
      <c r="I94" s="13"/>
    </row>
    <row r="95" spans="1:17" ht="15.75" x14ac:dyDescent="0.25">
      <c r="A95" s="55" t="s">
        <v>51</v>
      </c>
      <c r="B95" s="13"/>
      <c r="C95" s="13"/>
      <c r="D95" s="13"/>
      <c r="E95" s="13"/>
      <c r="F95" s="13"/>
      <c r="G95" s="13"/>
      <c r="H95" s="13"/>
      <c r="I95" s="13"/>
    </row>
    <row r="96" spans="1:17" ht="15.75" x14ac:dyDescent="0.25">
      <c r="A96" s="167" t="s">
        <v>34</v>
      </c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</row>
    <row r="97" spans="1:9" ht="15.75" x14ac:dyDescent="0.25">
      <c r="A97" s="13" t="s">
        <v>30</v>
      </c>
      <c r="B97" s="13"/>
      <c r="C97" s="13"/>
      <c r="D97" s="13"/>
      <c r="E97" s="13"/>
      <c r="F97" s="13"/>
      <c r="G97" s="13"/>
      <c r="H97" s="13"/>
      <c r="I97" s="13"/>
    </row>
    <row r="98" spans="1:9" ht="15.75" x14ac:dyDescent="0.25">
      <c r="A98" s="13" t="s">
        <v>31</v>
      </c>
      <c r="B98" s="13"/>
      <c r="C98" s="13"/>
      <c r="D98" s="13"/>
      <c r="E98" s="13"/>
      <c r="F98" s="13"/>
      <c r="G98" s="13"/>
      <c r="H98" s="13"/>
      <c r="I98" s="13"/>
    </row>
    <row r="99" spans="1:9" x14ac:dyDescent="0.25">
      <c r="A99" s="13"/>
      <c r="B99" s="13"/>
      <c r="C99" s="13"/>
      <c r="D99" s="13"/>
      <c r="E99" s="13"/>
      <c r="F99" s="13"/>
      <c r="G99" s="13"/>
      <c r="H99" s="13"/>
      <c r="I99" s="13"/>
    </row>
    <row r="100" spans="1:9" x14ac:dyDescent="0.25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x14ac:dyDescent="0.25">
      <c r="A101" s="13"/>
      <c r="B101" s="13"/>
      <c r="C101" s="13"/>
      <c r="D101" s="13"/>
      <c r="E101" s="13"/>
      <c r="F101" s="13"/>
      <c r="G101" s="13"/>
      <c r="H101" s="13"/>
      <c r="I101" s="13"/>
    </row>
  </sheetData>
  <sheetProtection algorithmName="SHA-512" hashValue="hWyl34i0wp1MCZYP9mMYtlqSsKhT1bY7HvVr4+rYP4wF3C2NhceGeaRy6FQeL24s2qAFWX4SEQLy/xfm+qBv4A==" saltValue="y54wxtKkul/GRaoVMUVwmw==" spinCount="100000" sheet="1" objects="1" scenarios="1"/>
  <mergeCells count="11">
    <mergeCell ref="A37:I37"/>
    <mergeCell ref="A1:I1"/>
    <mergeCell ref="A3:I3"/>
    <mergeCell ref="A12:I12"/>
    <mergeCell ref="A19:I19"/>
    <mergeCell ref="A27:I27"/>
    <mergeCell ref="A96:O96"/>
    <mergeCell ref="A47:I47"/>
    <mergeCell ref="A56:I56"/>
    <mergeCell ref="A71:I71"/>
    <mergeCell ref="A81:I81"/>
  </mergeCells>
  <pageMargins left="0.7" right="0.7" top="0.75" bottom="0.58333333333333337" header="0.3" footer="0.3"/>
  <pageSetup scale="98" fitToHeight="0" orientation="landscape" r:id="rId1"/>
  <headerFooter>
    <oddHeader>&amp;L&amp;10&amp;K000000IPHC-2021-TSD-025&amp;C&amp;"-,Bold"Time-series of non-directed commercial discard mortality estimates (tonnes, net weight) by fishery&amp;"-,Regular"
PREPARED BY: IPHC SECRETARIAT (POSTED&amp;K000000 15 JANUARY 2021&amp;K01+000)&amp;R&amp;G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showGridLines="0" showRowColHeaders="0" showRuler="0" view="pageLayout" zoomScaleNormal="115" workbookViewId="0">
      <selection activeCell="C6" sqref="C6"/>
    </sheetView>
  </sheetViews>
  <sheetFormatPr defaultRowHeight="15" x14ac:dyDescent="0.25"/>
  <cols>
    <col min="1" max="1" width="26.140625" style="96" customWidth="1"/>
    <col min="2" max="2" width="7.28515625" style="96" bestFit="1" customWidth="1"/>
    <col min="3" max="3" width="9.42578125" style="96" bestFit="1" customWidth="1"/>
    <col min="4" max="4" width="6.140625" style="96" customWidth="1"/>
    <col min="5" max="5" width="7.28515625" style="96" bestFit="1" customWidth="1"/>
    <col min="6" max="6" width="6.140625" style="96" customWidth="1"/>
    <col min="7" max="7" width="7.28515625" style="96" bestFit="1" customWidth="1"/>
    <col min="8" max="10" width="6.140625" style="96" customWidth="1"/>
    <col min="11" max="11" width="7.28515625" style="96" bestFit="1" customWidth="1"/>
    <col min="12" max="16" width="6.140625" style="96" customWidth="1"/>
    <col min="17" max="17" width="8.7109375" style="96" customWidth="1"/>
    <col min="18" max="18" width="9.5703125" style="96" customWidth="1"/>
    <col min="19" max="16384" width="9.140625" style="96"/>
  </cols>
  <sheetData>
    <row r="1" spans="1:18" ht="16.5" thickBot="1" x14ac:dyDescent="0.3">
      <c r="A1" s="7" t="s">
        <v>6</v>
      </c>
      <c r="B1" s="8" t="s">
        <v>68</v>
      </c>
      <c r="C1" s="8">
        <v>2019</v>
      </c>
      <c r="D1" s="8">
        <v>2018</v>
      </c>
      <c r="E1" s="8">
        <v>2017</v>
      </c>
      <c r="F1" s="8">
        <v>2016</v>
      </c>
      <c r="G1" s="8">
        <v>2015</v>
      </c>
      <c r="H1" s="8">
        <v>2014</v>
      </c>
      <c r="I1" s="8">
        <v>2013</v>
      </c>
      <c r="J1" s="8">
        <v>2012</v>
      </c>
      <c r="K1" s="8">
        <v>2011</v>
      </c>
      <c r="L1" s="8">
        <v>2010</v>
      </c>
      <c r="M1" s="8">
        <v>2009</v>
      </c>
      <c r="N1" s="8">
        <v>2008</v>
      </c>
      <c r="O1" s="8">
        <v>2007</v>
      </c>
      <c r="P1" s="8">
        <v>2006</v>
      </c>
    </row>
    <row r="2" spans="1:18" ht="15.75" x14ac:dyDescent="0.25">
      <c r="A2" s="169" t="s">
        <v>23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8" x14ac:dyDescent="0.25">
      <c r="A3" s="97" t="s">
        <v>0</v>
      </c>
      <c r="B3" s="93">
        <f>'2020 - 2006 Net t'!B4*2204.623/1000</f>
        <v>49.207185360000004</v>
      </c>
      <c r="C3" s="93">
        <f>'2020 - 2006 Net t'!C4*2204.623/1000</f>
        <v>49.207185360000004</v>
      </c>
      <c r="D3" s="93">
        <f>'2020 - 2006 Net t'!D4*2204.623/1000</f>
        <v>53.26</v>
      </c>
      <c r="E3" s="9">
        <v>73.41</v>
      </c>
      <c r="F3" s="9">
        <v>39.881575799999993</v>
      </c>
      <c r="G3" s="11">
        <v>22.834351649999995</v>
      </c>
      <c r="H3" s="9">
        <v>53.026622549999992</v>
      </c>
      <c r="I3" s="9">
        <v>8.0193052499999986</v>
      </c>
      <c r="J3" s="9">
        <v>52.695929549999995</v>
      </c>
      <c r="K3" s="9">
        <v>35.384151000000003</v>
      </c>
      <c r="L3" s="9">
        <v>45.43721819999999</v>
      </c>
      <c r="M3" s="9">
        <v>96.628494599999996</v>
      </c>
      <c r="N3" s="9">
        <v>80.854438499999986</v>
      </c>
      <c r="O3" s="9">
        <v>41.485436849999999</v>
      </c>
      <c r="P3" s="9">
        <v>178.29313094999998</v>
      </c>
    </row>
    <row r="4" spans="1:18" x14ac:dyDescent="0.25">
      <c r="A4" s="97" t="s">
        <v>12</v>
      </c>
      <c r="B4" s="93">
        <f>'2020 - 2006 Net t'!B5*2204.623/1000</f>
        <v>0.51162595571457004</v>
      </c>
      <c r="C4" s="93">
        <f>'2020 - 2006 Net t'!C5*2204.623/1000</f>
        <v>1.58732856</v>
      </c>
      <c r="D4" s="93">
        <f>'2020 - 2006 Net t'!D5*2204.623/1000</f>
        <v>0</v>
      </c>
      <c r="E4" s="12">
        <v>1.29</v>
      </c>
      <c r="F4" s="12">
        <v>0.29762369999999994</v>
      </c>
      <c r="G4" s="12">
        <v>0.62831669999999995</v>
      </c>
      <c r="H4" s="12">
        <v>0.13227719999999998</v>
      </c>
      <c r="I4" s="10">
        <v>0.34722764999999994</v>
      </c>
      <c r="J4" s="12">
        <v>0.84326714999999997</v>
      </c>
      <c r="K4" s="12">
        <v>1.47158385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</row>
    <row r="5" spans="1:18" ht="15.75" x14ac:dyDescent="0.25">
      <c r="A5" s="97" t="s">
        <v>52</v>
      </c>
      <c r="B5" s="93">
        <f>'2020 - 2006 Net t'!B6*2204.623/1000</f>
        <v>13.399594799719271</v>
      </c>
      <c r="C5" s="93">
        <f>'2020 - 2006 Net t'!C6*2204.623/1000</f>
        <v>2.6620822725000002</v>
      </c>
      <c r="D5" s="93">
        <f>'2020 - 2006 Net t'!D6*2204.623/1000</f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9">
        <v>299</v>
      </c>
      <c r="M5" s="9">
        <v>415</v>
      </c>
      <c r="N5" s="9">
        <v>344</v>
      </c>
      <c r="O5" s="9">
        <v>345</v>
      </c>
      <c r="P5" s="9">
        <v>401</v>
      </c>
      <c r="R5" s="98"/>
    </row>
    <row r="6" spans="1:18" ht="15.75" x14ac:dyDescent="0.25">
      <c r="A6" s="97" t="s">
        <v>53</v>
      </c>
      <c r="B6" s="93">
        <f>'2020 - 2006 Net t'!B7*2204.623/1000</f>
        <v>44.888567966019195</v>
      </c>
      <c r="C6" s="93">
        <f>'2020 - 2006 Net t'!C7*2204.623/1000</f>
        <v>49.570948154999996</v>
      </c>
      <c r="D6" s="93">
        <f>'2020 - 2006 Net t'!D7*2204.623/1000</f>
        <v>50.35</v>
      </c>
      <c r="E6" s="9">
        <v>58.05</v>
      </c>
      <c r="F6" s="9">
        <v>55.010780550000007</v>
      </c>
      <c r="G6" s="11">
        <v>55.159592399999994</v>
      </c>
      <c r="H6" s="9">
        <v>44</v>
      </c>
      <c r="I6" s="10">
        <v>53.588800649999996</v>
      </c>
      <c r="J6" s="9">
        <v>59.739690449999998</v>
      </c>
      <c r="K6" s="10">
        <v>51.753454499999997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</row>
    <row r="7" spans="1:18" x14ac:dyDescent="0.25">
      <c r="A7" s="97" t="s">
        <v>44</v>
      </c>
      <c r="B7" s="93">
        <f>'2020 - 2006 Net t'!B8*2204.623/1000</f>
        <v>0</v>
      </c>
      <c r="C7" s="93">
        <f>'2020 - 2006 Net t'!C8*2204.623/1000</f>
        <v>0</v>
      </c>
      <c r="D7" s="93">
        <f>'2020 - 2006 Net t'!D8*2204.623/1000</f>
        <v>3.31</v>
      </c>
      <c r="E7" s="10">
        <v>1.75</v>
      </c>
      <c r="F7" s="10">
        <v>1.3723759500000001</v>
      </c>
      <c r="G7" s="10">
        <v>1.2566333999999999</v>
      </c>
      <c r="H7" s="10">
        <v>2.86049445</v>
      </c>
      <c r="I7" s="10">
        <v>3.9683160000000002</v>
      </c>
      <c r="J7" s="10">
        <v>2.0833659</v>
      </c>
      <c r="K7" s="10">
        <v>1.5873263999999998</v>
      </c>
      <c r="L7" s="9">
        <v>2.5959400499999998</v>
      </c>
      <c r="M7" s="9">
        <v>0.54564345000000003</v>
      </c>
      <c r="N7" s="9">
        <v>7.0933648499999995</v>
      </c>
      <c r="O7" s="9">
        <v>2.00069265</v>
      </c>
      <c r="P7" s="9">
        <v>1.4054452499999996</v>
      </c>
    </row>
    <row r="8" spans="1:18" x14ac:dyDescent="0.25">
      <c r="A8" s="99" t="s">
        <v>13</v>
      </c>
      <c r="B8" s="93">
        <f>'2020 - 2006 Net t'!B9*2204.623/1000</f>
        <v>0</v>
      </c>
      <c r="C8" s="93">
        <f>'2020 - 2006 Net t'!C9*2204.623/1000</f>
        <v>0</v>
      </c>
      <c r="D8" s="93">
        <f>'2020 - 2006 Net t'!D9*2204.623/1000</f>
        <v>0</v>
      </c>
      <c r="E8" s="9">
        <v>0.29762369999999994</v>
      </c>
      <c r="F8" s="9">
        <v>0.62831669999999995</v>
      </c>
      <c r="G8" s="11">
        <v>0.13227719999999998</v>
      </c>
      <c r="H8" s="9">
        <v>0.34722764999999994</v>
      </c>
      <c r="I8" s="9">
        <v>0.84326714999999997</v>
      </c>
      <c r="J8" s="9">
        <v>1.47158385</v>
      </c>
      <c r="K8" s="9">
        <v>0</v>
      </c>
      <c r="L8" s="14">
        <v>0</v>
      </c>
      <c r="M8" s="14">
        <v>0</v>
      </c>
      <c r="N8" s="14">
        <v>0</v>
      </c>
      <c r="O8" s="14">
        <v>0.35</v>
      </c>
      <c r="P8" s="14">
        <v>0</v>
      </c>
    </row>
    <row r="9" spans="1:18" ht="15.75" x14ac:dyDescent="0.25">
      <c r="A9" s="100" t="s">
        <v>54</v>
      </c>
      <c r="B9" s="94" t="s">
        <v>8</v>
      </c>
      <c r="C9" s="94" t="s">
        <v>8</v>
      </c>
      <c r="D9" s="63" t="s">
        <v>8</v>
      </c>
      <c r="E9" s="63" t="s">
        <v>8</v>
      </c>
      <c r="F9" s="63" t="s">
        <v>8</v>
      </c>
      <c r="G9" s="72" t="s">
        <v>8</v>
      </c>
      <c r="H9" s="63" t="s">
        <v>8</v>
      </c>
      <c r="I9" s="63" t="s">
        <v>8</v>
      </c>
      <c r="J9" s="63" t="s">
        <v>8</v>
      </c>
      <c r="K9" s="63" t="s">
        <v>8</v>
      </c>
      <c r="L9" s="20" t="s">
        <v>8</v>
      </c>
      <c r="M9" s="20" t="s">
        <v>8</v>
      </c>
      <c r="N9" s="20" t="s">
        <v>8</v>
      </c>
      <c r="O9" s="20" t="s">
        <v>8</v>
      </c>
      <c r="P9" s="20" t="s">
        <v>8</v>
      </c>
    </row>
    <row r="10" spans="1:18" x14ac:dyDescent="0.25">
      <c r="A10" s="23" t="s">
        <v>1</v>
      </c>
      <c r="B10" s="24">
        <f>SUM(B3:B9)</f>
        <v>108.00697408145304</v>
      </c>
      <c r="C10" s="24">
        <f>SUM(C3:C9)</f>
        <v>103.0275443475</v>
      </c>
      <c r="D10" s="24">
        <f t="shared" ref="D10:P10" si="0">SUM(D3:D9)</f>
        <v>106.92</v>
      </c>
      <c r="E10" s="24">
        <f t="shared" si="0"/>
        <v>134.7976237</v>
      </c>
      <c r="F10" s="24">
        <f t="shared" si="0"/>
        <v>97.190672700000007</v>
      </c>
      <c r="G10" s="24">
        <f t="shared" si="0"/>
        <v>80.011171349999984</v>
      </c>
      <c r="H10" s="24">
        <f t="shared" si="0"/>
        <v>100.36662184999999</v>
      </c>
      <c r="I10" s="24">
        <f t="shared" si="0"/>
        <v>66.766916699999996</v>
      </c>
      <c r="J10" s="24">
        <f t="shared" si="0"/>
        <v>116.83383690000001</v>
      </c>
      <c r="K10" s="24">
        <f t="shared" si="0"/>
        <v>90.196515750000003</v>
      </c>
      <c r="L10" s="24">
        <f t="shared" si="0"/>
        <v>347.03315824999999</v>
      </c>
      <c r="M10" s="24">
        <f t="shared" si="0"/>
        <v>512.17413805000001</v>
      </c>
      <c r="N10" s="24">
        <f t="shared" si="0"/>
        <v>431.94780335000002</v>
      </c>
      <c r="O10" s="24">
        <f t="shared" si="0"/>
        <v>388.83612950000003</v>
      </c>
      <c r="P10" s="24">
        <f t="shared" si="0"/>
        <v>580.69857619999993</v>
      </c>
    </row>
    <row r="11" spans="1:18" ht="15.75" x14ac:dyDescent="0.25">
      <c r="A11" s="170" t="s">
        <v>24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</row>
    <row r="12" spans="1:18" ht="15.75" x14ac:dyDescent="0.25">
      <c r="A12" s="97" t="s">
        <v>55</v>
      </c>
      <c r="B12" s="101" t="s">
        <v>8</v>
      </c>
      <c r="C12" s="48" t="s">
        <v>8</v>
      </c>
      <c r="D12" s="48" t="s">
        <v>8</v>
      </c>
      <c r="E12" s="48" t="s">
        <v>8</v>
      </c>
      <c r="F12" s="48" t="s">
        <v>8</v>
      </c>
      <c r="G12" s="48" t="s">
        <v>8</v>
      </c>
      <c r="H12" s="48" t="s">
        <v>8</v>
      </c>
      <c r="I12" s="48" t="s">
        <v>8</v>
      </c>
      <c r="J12" s="48" t="s">
        <v>8</v>
      </c>
      <c r="K12" s="48" t="s">
        <v>8</v>
      </c>
      <c r="L12" s="48" t="s">
        <v>8</v>
      </c>
      <c r="M12" s="48" t="s">
        <v>8</v>
      </c>
      <c r="N12" s="48" t="s">
        <v>8</v>
      </c>
      <c r="O12" s="48" t="s">
        <v>8</v>
      </c>
      <c r="P12" s="48" t="s">
        <v>8</v>
      </c>
    </row>
    <row r="13" spans="1:18" ht="15.75" x14ac:dyDescent="0.25">
      <c r="A13" s="97" t="s">
        <v>56</v>
      </c>
      <c r="B13" s="101" t="s">
        <v>8</v>
      </c>
      <c r="C13" s="61" t="s">
        <v>8</v>
      </c>
      <c r="D13" s="61" t="s">
        <v>8</v>
      </c>
      <c r="E13" s="61" t="s">
        <v>8</v>
      </c>
      <c r="F13" s="61" t="s">
        <v>8</v>
      </c>
      <c r="G13" s="61" t="s">
        <v>8</v>
      </c>
      <c r="H13" s="61" t="s">
        <v>8</v>
      </c>
      <c r="I13" s="61" t="s">
        <v>8</v>
      </c>
      <c r="J13" s="61" t="s">
        <v>8</v>
      </c>
      <c r="K13" s="61" t="s">
        <v>8</v>
      </c>
      <c r="L13" s="61" t="s">
        <v>8</v>
      </c>
      <c r="M13" s="61" t="s">
        <v>8</v>
      </c>
      <c r="N13" s="61" t="s">
        <v>8</v>
      </c>
      <c r="O13" s="61" t="s">
        <v>8</v>
      </c>
      <c r="P13" s="61" t="s">
        <v>8</v>
      </c>
    </row>
    <row r="14" spans="1:18" x14ac:dyDescent="0.25">
      <c r="A14" s="97" t="s">
        <v>14</v>
      </c>
      <c r="B14" s="102">
        <v>230</v>
      </c>
      <c r="C14" s="102">
        <f>'2020 - 2006 Net t'!C15*2204.623/1000</f>
        <v>245.124</v>
      </c>
      <c r="D14" s="102">
        <f>'2020 - 2006 Net t'!D15*2204.623/1000</f>
        <v>299.38499999999999</v>
      </c>
      <c r="E14" s="9">
        <v>252</v>
      </c>
      <c r="F14" s="15">
        <v>270.90300000000002</v>
      </c>
      <c r="G14" s="11">
        <v>325.755</v>
      </c>
      <c r="H14" s="9">
        <v>245</v>
      </c>
      <c r="I14" s="9">
        <v>225</v>
      </c>
      <c r="J14" s="9">
        <v>189</v>
      </c>
      <c r="K14" s="9">
        <v>232</v>
      </c>
      <c r="L14" s="9">
        <v>181</v>
      </c>
      <c r="M14" s="9">
        <v>212.9</v>
      </c>
      <c r="N14" s="9">
        <v>143</v>
      </c>
      <c r="O14" s="9">
        <v>320</v>
      </c>
      <c r="P14" s="9">
        <v>294</v>
      </c>
    </row>
    <row r="15" spans="1:18" ht="15.75" x14ac:dyDescent="0.25">
      <c r="A15" s="97" t="s">
        <v>57</v>
      </c>
      <c r="B15" s="102" t="s">
        <v>8</v>
      </c>
      <c r="C15" s="70" t="s">
        <v>8</v>
      </c>
      <c r="D15" s="71" t="s">
        <v>8</v>
      </c>
      <c r="E15" s="71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71" t="s">
        <v>8</v>
      </c>
      <c r="L15" s="71" t="s">
        <v>8</v>
      </c>
      <c r="M15" s="71" t="s">
        <v>8</v>
      </c>
      <c r="N15" s="71" t="s">
        <v>8</v>
      </c>
      <c r="O15" s="71" t="s">
        <v>8</v>
      </c>
      <c r="P15" s="71" t="s">
        <v>8</v>
      </c>
    </row>
    <row r="16" spans="1:18" ht="15.75" x14ac:dyDescent="0.25">
      <c r="A16" s="100" t="s">
        <v>58</v>
      </c>
      <c r="B16" s="94" t="s">
        <v>8</v>
      </c>
      <c r="C16" s="62" t="s">
        <v>8</v>
      </c>
      <c r="D16" s="63" t="s">
        <v>8</v>
      </c>
      <c r="E16" s="63" t="s">
        <v>8</v>
      </c>
      <c r="F16" s="63" t="s">
        <v>8</v>
      </c>
      <c r="G16" s="63" t="s">
        <v>8</v>
      </c>
      <c r="H16" s="63" t="s">
        <v>8</v>
      </c>
      <c r="I16" s="63" t="s">
        <v>8</v>
      </c>
      <c r="J16" s="63" t="s">
        <v>8</v>
      </c>
      <c r="K16" s="63" t="s">
        <v>8</v>
      </c>
      <c r="L16" s="63" t="s">
        <v>8</v>
      </c>
      <c r="M16" s="63" t="s">
        <v>8</v>
      </c>
      <c r="N16" s="63" t="s">
        <v>8</v>
      </c>
      <c r="O16" s="63" t="s">
        <v>8</v>
      </c>
      <c r="P16" s="63" t="s">
        <v>8</v>
      </c>
    </row>
    <row r="17" spans="1:20" x14ac:dyDescent="0.25">
      <c r="A17" s="23" t="s">
        <v>1</v>
      </c>
      <c r="B17" s="162">
        <f>SUM(B12:B16)</f>
        <v>230</v>
      </c>
      <c r="C17" s="24">
        <f>SUM(C12:C16)</f>
        <v>245.124</v>
      </c>
      <c r="D17" s="24">
        <f t="shared" ref="D17:P17" si="1">SUM(D12:D16)</f>
        <v>299.38499999999999</v>
      </c>
      <c r="E17" s="24">
        <f t="shared" si="1"/>
        <v>252</v>
      </c>
      <c r="F17" s="24">
        <f t="shared" si="1"/>
        <v>270.90300000000002</v>
      </c>
      <c r="G17" s="24">
        <f t="shared" si="1"/>
        <v>325.755</v>
      </c>
      <c r="H17" s="24">
        <f t="shared" si="1"/>
        <v>245</v>
      </c>
      <c r="I17" s="24">
        <f t="shared" si="1"/>
        <v>225</v>
      </c>
      <c r="J17" s="24">
        <f t="shared" si="1"/>
        <v>189</v>
      </c>
      <c r="K17" s="24">
        <f t="shared" si="1"/>
        <v>232</v>
      </c>
      <c r="L17" s="24">
        <f t="shared" si="1"/>
        <v>181</v>
      </c>
      <c r="M17" s="24">
        <f t="shared" si="1"/>
        <v>212.9</v>
      </c>
      <c r="N17" s="24">
        <f t="shared" si="1"/>
        <v>143</v>
      </c>
      <c r="O17" s="24">
        <f t="shared" si="1"/>
        <v>320</v>
      </c>
      <c r="P17" s="24">
        <f t="shared" si="1"/>
        <v>294</v>
      </c>
    </row>
    <row r="18" spans="1:20" ht="15.75" x14ac:dyDescent="0.25">
      <c r="A18" s="170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</row>
    <row r="19" spans="1:20" x14ac:dyDescent="0.25">
      <c r="A19" s="97" t="s">
        <v>3</v>
      </c>
      <c r="B19" s="35">
        <f>'2020 - 2006 Net t'!B20*2204.623/1000</f>
        <v>54.56441925</v>
      </c>
      <c r="C19" s="35">
        <f>'2020 - 2006 Net t'!C20*2204.623/1000</f>
        <v>54.56441925</v>
      </c>
      <c r="D19" s="35">
        <f>'2020 - 2006 Net t'!D20*2204.623/1000</f>
        <v>40</v>
      </c>
      <c r="E19" s="16">
        <v>13.22772</v>
      </c>
      <c r="F19" s="16">
        <v>13.228</v>
      </c>
      <c r="G19" s="16">
        <v>6.6139999999999999</v>
      </c>
      <c r="H19" s="10">
        <v>9</v>
      </c>
      <c r="I19" s="10">
        <v>13</v>
      </c>
      <c r="J19" s="10">
        <v>12</v>
      </c>
      <c r="K19" s="10">
        <v>3</v>
      </c>
      <c r="L19" s="10">
        <v>3</v>
      </c>
      <c r="M19" s="10">
        <v>3</v>
      </c>
      <c r="N19" s="10">
        <v>3</v>
      </c>
      <c r="O19" s="10">
        <v>3</v>
      </c>
      <c r="P19" s="9">
        <v>3</v>
      </c>
    </row>
    <row r="20" spans="1:20" x14ac:dyDescent="0.25">
      <c r="A20" s="97" t="s">
        <v>2</v>
      </c>
      <c r="B20" s="35">
        <f>'2020 - 2006 Net t'!B21*2204.623/1000</f>
        <v>4.9604017499999999</v>
      </c>
      <c r="C20" s="35">
        <f>'2020 - 2006 Net t'!C21*2204.623/1000</f>
        <v>3.3069345000000001</v>
      </c>
      <c r="D20" s="35">
        <f>'2020 - 2006 Net t'!D21*2204.623/1000</f>
        <v>5</v>
      </c>
      <c r="E20" s="16">
        <v>4.9603949999999992</v>
      </c>
      <c r="F20" s="16">
        <v>14.881</v>
      </c>
      <c r="G20" s="16">
        <v>11.574</v>
      </c>
      <c r="H20" s="10">
        <v>7.7</v>
      </c>
      <c r="I20" s="10">
        <v>8.3000000000000007</v>
      </c>
      <c r="J20" s="10">
        <v>7.5</v>
      </c>
      <c r="K20" s="10">
        <v>3</v>
      </c>
      <c r="L20" s="10">
        <v>4</v>
      </c>
      <c r="M20" s="10">
        <v>5</v>
      </c>
      <c r="N20" s="10">
        <v>7</v>
      </c>
      <c r="O20" s="10">
        <v>3</v>
      </c>
      <c r="P20" s="9">
        <v>2</v>
      </c>
    </row>
    <row r="21" spans="1:20" x14ac:dyDescent="0.25">
      <c r="A21" s="97" t="s">
        <v>22</v>
      </c>
      <c r="B21" s="35">
        <f>'2020 - 2006 Net t'!B22*2204.623/1000</f>
        <v>33.069344999999998</v>
      </c>
      <c r="C21" s="35">
        <f>'2020 - 2006 Net t'!C22*2204.623/1000</f>
        <v>33.069344999999998</v>
      </c>
      <c r="D21" s="35">
        <f>'2020 - 2006 Net t'!D22*2204.623/1000</f>
        <v>33.069344999999998</v>
      </c>
      <c r="E21" s="70">
        <v>33</v>
      </c>
      <c r="F21" s="70">
        <v>33</v>
      </c>
      <c r="G21" s="70">
        <v>33</v>
      </c>
      <c r="H21" s="70">
        <v>33</v>
      </c>
      <c r="I21" s="70">
        <v>33</v>
      </c>
      <c r="J21" s="70">
        <v>33</v>
      </c>
      <c r="K21" s="70">
        <v>33</v>
      </c>
      <c r="L21" s="70">
        <v>33</v>
      </c>
      <c r="M21" s="70">
        <v>33</v>
      </c>
      <c r="N21" s="70">
        <v>33</v>
      </c>
      <c r="O21" s="70">
        <v>33</v>
      </c>
      <c r="P21" s="70">
        <v>33</v>
      </c>
    </row>
    <row r="22" spans="1:20" x14ac:dyDescent="0.25">
      <c r="A22" s="97" t="s">
        <v>12</v>
      </c>
      <c r="B22" s="35">
        <f>'2020 - 2006 Net t'!B23*2204.623/1000</f>
        <v>0</v>
      </c>
      <c r="C22" s="35">
        <f>'2020 - 2006 Net t'!C23*2204.623/1000</f>
        <v>0</v>
      </c>
      <c r="D22" s="35">
        <f>'2020 - 2006 Net t'!D23*2204.623/1000</f>
        <v>0</v>
      </c>
      <c r="E22" s="71" t="s">
        <v>8</v>
      </c>
      <c r="F22" s="71" t="s">
        <v>8</v>
      </c>
      <c r="G22" s="71" t="s">
        <v>8</v>
      </c>
      <c r="H22" s="71" t="s">
        <v>8</v>
      </c>
      <c r="I22" s="71" t="s">
        <v>8</v>
      </c>
      <c r="J22" s="71" t="s">
        <v>8</v>
      </c>
      <c r="K22" s="71" t="s">
        <v>8</v>
      </c>
      <c r="L22" s="70" t="s">
        <v>8</v>
      </c>
      <c r="M22" s="71" t="s">
        <v>8</v>
      </c>
      <c r="N22" s="71" t="s">
        <v>8</v>
      </c>
      <c r="O22" s="71" t="s">
        <v>8</v>
      </c>
      <c r="P22" s="71" t="s">
        <v>8</v>
      </c>
    </row>
    <row r="23" spans="1:20" x14ac:dyDescent="0.25">
      <c r="A23" s="97" t="s">
        <v>15</v>
      </c>
      <c r="B23" s="35">
        <f>'2020 - 2006 Net t'!B24*2204.623/1000</f>
        <v>0</v>
      </c>
      <c r="C23" s="152">
        <f>'2020 - 2006 Net t'!C24*2204.623/1000</f>
        <v>1.0000000000000002</v>
      </c>
      <c r="D23" s="152">
        <f>'2020 - 2006 Net t'!D24*2204.623/1000</f>
        <v>1.0000000000000002</v>
      </c>
      <c r="E23" s="12">
        <v>0.5</v>
      </c>
      <c r="F23" s="12">
        <v>0.5</v>
      </c>
      <c r="G23" s="12">
        <v>0.5</v>
      </c>
      <c r="H23" s="12">
        <v>0.5</v>
      </c>
      <c r="I23" s="12">
        <v>13</v>
      </c>
      <c r="J23" s="12">
        <v>21.3</v>
      </c>
      <c r="K23" s="10">
        <v>10.199999999999999</v>
      </c>
      <c r="L23" s="10">
        <v>17.5</v>
      </c>
      <c r="M23" s="10">
        <v>7</v>
      </c>
      <c r="N23" s="10">
        <v>18.8</v>
      </c>
      <c r="O23" s="10">
        <v>23.1</v>
      </c>
      <c r="P23" s="9">
        <v>14.8</v>
      </c>
    </row>
    <row r="24" spans="1:20" x14ac:dyDescent="0.25">
      <c r="A24" s="97" t="s">
        <v>16</v>
      </c>
      <c r="B24" s="35">
        <f>'2020 - 2006 Net t'!B25*2204.623/1000</f>
        <v>0</v>
      </c>
      <c r="C24" s="35">
        <f>'2020 - 2006 Net t'!C25*2204.623/1000</f>
        <v>0</v>
      </c>
      <c r="D24" s="35">
        <f>'2020 - 2006 Net t'!D25*2204.623/1000</f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20" ht="15.75" x14ac:dyDescent="0.25">
      <c r="A25" s="100" t="s">
        <v>58</v>
      </c>
      <c r="B25" s="63" t="s">
        <v>8</v>
      </c>
      <c r="C25" s="62" t="s">
        <v>8</v>
      </c>
      <c r="D25" s="63" t="s">
        <v>8</v>
      </c>
      <c r="E25" s="63" t="s">
        <v>8</v>
      </c>
      <c r="F25" s="63" t="s">
        <v>8</v>
      </c>
      <c r="G25" s="63" t="s">
        <v>8</v>
      </c>
      <c r="H25" s="63" t="s">
        <v>8</v>
      </c>
      <c r="I25" s="63" t="s">
        <v>8</v>
      </c>
      <c r="J25" s="63" t="s">
        <v>8</v>
      </c>
      <c r="K25" s="63" t="s">
        <v>8</v>
      </c>
      <c r="L25" s="63" t="s">
        <v>8</v>
      </c>
      <c r="M25" s="63" t="s">
        <v>8</v>
      </c>
      <c r="N25" s="63" t="s">
        <v>8</v>
      </c>
      <c r="O25" s="63" t="s">
        <v>8</v>
      </c>
      <c r="P25" s="63" t="s">
        <v>8</v>
      </c>
    </row>
    <row r="26" spans="1:20" x14ac:dyDescent="0.25">
      <c r="A26" s="23" t="s">
        <v>1</v>
      </c>
      <c r="B26" s="143">
        <f>'2020 - 2006 Net t'!B27*2204.623/1000</f>
        <v>92.594166000000001</v>
      </c>
      <c r="C26" s="24">
        <f>'2020 - 2006 Net t'!C27*2204.623/1000</f>
        <v>91.940698749999996</v>
      </c>
      <c r="D26" s="24">
        <f>'2020 - 2006 Net t'!D27*2204.623/1000</f>
        <v>79.069344999999998</v>
      </c>
      <c r="E26" s="24">
        <f t="shared" ref="E26:P26" si="2">SUM(E19:E25)</f>
        <v>51.688114999999996</v>
      </c>
      <c r="F26" s="24">
        <f t="shared" si="2"/>
        <v>61.609000000000002</v>
      </c>
      <c r="G26" s="24">
        <f t="shared" si="2"/>
        <v>51.688000000000002</v>
      </c>
      <c r="H26" s="24">
        <f t="shared" si="2"/>
        <v>50.2</v>
      </c>
      <c r="I26" s="24">
        <f t="shared" si="2"/>
        <v>67.3</v>
      </c>
      <c r="J26" s="24">
        <f t="shared" si="2"/>
        <v>73.8</v>
      </c>
      <c r="K26" s="24">
        <f t="shared" si="2"/>
        <v>49.2</v>
      </c>
      <c r="L26" s="24">
        <f t="shared" si="2"/>
        <v>57.5</v>
      </c>
      <c r="M26" s="24">
        <f t="shared" si="2"/>
        <v>48</v>
      </c>
      <c r="N26" s="24">
        <f t="shared" si="2"/>
        <v>61.8</v>
      </c>
      <c r="O26" s="24">
        <f t="shared" si="2"/>
        <v>62.1</v>
      </c>
      <c r="P26" s="24">
        <f t="shared" si="2"/>
        <v>52.8</v>
      </c>
    </row>
    <row r="27" spans="1:20" ht="15.75" x14ac:dyDescent="0.25">
      <c r="A27" s="170" t="s">
        <v>43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</row>
    <row r="28" spans="1:20" x14ac:dyDescent="0.25">
      <c r="A28" s="97" t="s">
        <v>19</v>
      </c>
      <c r="B28" s="69">
        <f>'2020 - 2006 Net t'!B29*2204.623/1000</f>
        <v>24.250852999999999</v>
      </c>
      <c r="C28" s="69">
        <f>'2020 - 2006 Net t'!C29*2204.623/1000</f>
        <v>24.250852999999999</v>
      </c>
      <c r="D28" s="69">
        <f>'2020 - 2006 Net t'!D29*2204.623/1000</f>
        <v>24</v>
      </c>
      <c r="E28" s="10">
        <v>24.22</v>
      </c>
      <c r="F28" s="10">
        <v>24.22</v>
      </c>
      <c r="G28" s="10">
        <v>24.22</v>
      </c>
      <c r="H28" s="11">
        <v>24.218</v>
      </c>
      <c r="I28" s="10">
        <v>12.298</v>
      </c>
      <c r="J28" s="10">
        <v>9.58</v>
      </c>
      <c r="K28" s="10">
        <v>12.08</v>
      </c>
      <c r="L28" s="10">
        <v>14.243</v>
      </c>
      <c r="M28" s="10">
        <v>9.1859999999999999</v>
      </c>
      <c r="N28" s="10">
        <v>2.669</v>
      </c>
      <c r="O28" s="10">
        <v>5.69</v>
      </c>
      <c r="P28" s="9">
        <v>8.2530000000000001</v>
      </c>
    </row>
    <row r="29" spans="1:20" x14ac:dyDescent="0.25">
      <c r="A29" s="97" t="s">
        <v>3</v>
      </c>
      <c r="B29" s="69">
        <f>'2020 - 2006 Net t'!B30*2204.623/1000</f>
        <v>13.227738</v>
      </c>
      <c r="C29" s="69">
        <f>'2020 - 2006 Net t'!C30*2204.623/1000</f>
        <v>52.910952000000002</v>
      </c>
      <c r="D29" s="69">
        <f>'2020 - 2006 Net t'!D30*2204.623/1000</f>
        <v>71</v>
      </c>
      <c r="E29" s="16">
        <v>34.722765000000003</v>
      </c>
      <c r="F29" s="16">
        <v>26.454999999999998</v>
      </c>
      <c r="G29" s="16">
        <v>33.069000000000003</v>
      </c>
      <c r="H29" s="10">
        <v>16</v>
      </c>
      <c r="I29" s="10">
        <v>31</v>
      </c>
      <c r="J29" s="10">
        <v>25</v>
      </c>
      <c r="K29" s="10">
        <v>119</v>
      </c>
      <c r="L29" s="10">
        <v>119</v>
      </c>
      <c r="M29" s="10">
        <v>119</v>
      </c>
      <c r="N29" s="10">
        <v>119</v>
      </c>
      <c r="O29" s="10">
        <v>119</v>
      </c>
      <c r="P29" s="9">
        <v>119</v>
      </c>
      <c r="T29" s="104"/>
    </row>
    <row r="30" spans="1:20" x14ac:dyDescent="0.25">
      <c r="A30" s="97" t="s">
        <v>2</v>
      </c>
      <c r="B30" s="69">
        <f>'2020 - 2006 Net t'!B31*2204.623/1000</f>
        <v>1.6534672500000001</v>
      </c>
      <c r="C30" s="69">
        <f>'2020 - 2006 Net t'!C31*2204.623/1000</f>
        <v>81.019895250000005</v>
      </c>
      <c r="D30" s="69">
        <f>'2020 - 2006 Net t'!D31*2204.623/1000</f>
        <v>61</v>
      </c>
      <c r="E30" s="16">
        <v>127.31680499999999</v>
      </c>
      <c r="F30" s="16">
        <v>209.99</v>
      </c>
      <c r="G30" s="16">
        <v>223.21799999999999</v>
      </c>
      <c r="H30" s="10">
        <v>155</v>
      </c>
      <c r="I30" s="10">
        <v>216</v>
      </c>
      <c r="J30" s="10">
        <v>238</v>
      </c>
      <c r="K30" s="10">
        <v>91.8</v>
      </c>
      <c r="L30" s="10">
        <v>111</v>
      </c>
      <c r="M30" s="10">
        <v>197</v>
      </c>
      <c r="N30" s="10">
        <v>293</v>
      </c>
      <c r="O30" s="10">
        <v>102</v>
      </c>
      <c r="P30" s="9">
        <v>239</v>
      </c>
    </row>
    <row r="31" spans="1:20" ht="15.75" x14ac:dyDescent="0.25">
      <c r="A31" s="97" t="s">
        <v>59</v>
      </c>
      <c r="B31" s="69">
        <f>'2020 - 2006 Net t'!B32*2204.623/1000</f>
        <v>11.023115000000001</v>
      </c>
      <c r="C31" s="69">
        <f>'2020 - 2006 Net t'!C32*2204.623/1000</f>
        <v>11.023115000000001</v>
      </c>
      <c r="D31" s="69">
        <f>'2020 - 2006 Net t'!D32*2204.623/1000</f>
        <v>10</v>
      </c>
      <c r="E31" s="86">
        <v>10</v>
      </c>
      <c r="F31" s="86">
        <v>10</v>
      </c>
      <c r="G31" s="86">
        <v>10</v>
      </c>
      <c r="H31" s="87">
        <v>10</v>
      </c>
      <c r="I31" s="87">
        <v>10</v>
      </c>
      <c r="J31" s="87">
        <v>10</v>
      </c>
      <c r="K31" s="87">
        <v>10</v>
      </c>
      <c r="L31" s="87">
        <v>10</v>
      </c>
      <c r="M31" s="87">
        <v>10</v>
      </c>
      <c r="N31" s="87">
        <v>10</v>
      </c>
      <c r="O31" s="87">
        <v>10</v>
      </c>
      <c r="P31" s="71">
        <v>10</v>
      </c>
    </row>
    <row r="32" spans="1:20" x14ac:dyDescent="0.25">
      <c r="A32" s="97" t="s">
        <v>12</v>
      </c>
      <c r="B32" s="69">
        <f>'2020 - 2006 Net t'!B33*2204.623/1000</f>
        <v>0</v>
      </c>
      <c r="C32" s="69">
        <f>'2020 - 2006 Net t'!C33*2204.623/1000</f>
        <v>0</v>
      </c>
      <c r="D32" s="69">
        <f>'2020 - 2006 Net t'!D33*2204.623/1000</f>
        <v>2.0000000000000004</v>
      </c>
      <c r="E32" s="10">
        <v>9.9207899999999984</v>
      </c>
      <c r="F32" s="10">
        <v>39.683</v>
      </c>
      <c r="G32" s="10">
        <v>24.802</v>
      </c>
      <c r="H32" s="10">
        <v>12</v>
      </c>
      <c r="I32" s="10">
        <v>34</v>
      </c>
      <c r="J32" s="10">
        <v>29</v>
      </c>
      <c r="K32" s="10">
        <v>23</v>
      </c>
      <c r="L32" s="10">
        <v>12</v>
      </c>
      <c r="M32" s="10">
        <v>4.5999999999999996</v>
      </c>
      <c r="N32" s="10">
        <v>13</v>
      </c>
      <c r="O32" s="10">
        <v>15</v>
      </c>
      <c r="P32" s="9">
        <v>18</v>
      </c>
    </row>
    <row r="33" spans="1:16" x14ac:dyDescent="0.25">
      <c r="A33" s="97" t="s">
        <v>16</v>
      </c>
      <c r="B33" s="144">
        <f>'2020 - 2006 Net t'!B34*2204.623/1000</f>
        <v>927.59512725000002</v>
      </c>
      <c r="C33" s="144">
        <f>'2020 - 2006 Net t'!C34*2204.623/1000</f>
        <v>1478.1997214999999</v>
      </c>
      <c r="D33" s="144">
        <f>'2020 - 2006 Net t'!D34*2204.623/1000</f>
        <v>1498</v>
      </c>
      <c r="E33" s="16">
        <v>1230.17796</v>
      </c>
      <c r="F33" s="16">
        <v>1493.079</v>
      </c>
      <c r="G33" s="16">
        <v>1792.356</v>
      </c>
      <c r="H33" s="10">
        <v>1680.4</v>
      </c>
      <c r="I33" s="10">
        <v>1336.3</v>
      </c>
      <c r="J33" s="10">
        <v>1422.46</v>
      </c>
      <c r="K33" s="10">
        <v>2232</v>
      </c>
      <c r="L33" s="10">
        <v>2030</v>
      </c>
      <c r="M33" s="10">
        <v>2141</v>
      </c>
      <c r="N33" s="10">
        <v>2381</v>
      </c>
      <c r="O33" s="10">
        <v>2347</v>
      </c>
      <c r="P33" s="9">
        <v>2339</v>
      </c>
    </row>
    <row r="34" spans="1:16" ht="15.75" x14ac:dyDescent="0.25">
      <c r="A34" s="100" t="s">
        <v>58</v>
      </c>
      <c r="B34" s="95" t="s">
        <v>8</v>
      </c>
      <c r="C34" s="95" t="s">
        <v>8</v>
      </c>
      <c r="D34" s="63" t="s">
        <v>8</v>
      </c>
      <c r="E34" s="63" t="s">
        <v>8</v>
      </c>
      <c r="F34" s="63" t="s">
        <v>8</v>
      </c>
      <c r="G34" s="63" t="s">
        <v>8</v>
      </c>
      <c r="H34" s="63" t="s">
        <v>8</v>
      </c>
      <c r="I34" s="63" t="s">
        <v>8</v>
      </c>
      <c r="J34" s="63" t="s">
        <v>8</v>
      </c>
      <c r="K34" s="63" t="s">
        <v>8</v>
      </c>
      <c r="L34" s="63" t="s">
        <v>8</v>
      </c>
      <c r="M34" s="63" t="s">
        <v>8</v>
      </c>
      <c r="N34" s="63" t="s">
        <v>8</v>
      </c>
      <c r="O34" s="63" t="s">
        <v>8</v>
      </c>
      <c r="P34" s="63" t="s">
        <v>8</v>
      </c>
    </row>
    <row r="35" spans="1:16" x14ac:dyDescent="0.25">
      <c r="A35" s="23" t="s">
        <v>1</v>
      </c>
      <c r="B35" s="145">
        <f>'2020 - 2006 Net t'!B36*2204.623/1000</f>
        <v>977.75030049999998</v>
      </c>
      <c r="C35" s="145">
        <f>'2020 - 2006 Net t'!C36*2204.623/1000</f>
        <v>1647.40453675</v>
      </c>
      <c r="D35" s="145">
        <f>'2020 - 2006 Net t'!D36*2204.623/1000</f>
        <v>1666</v>
      </c>
      <c r="E35" s="24">
        <f t="shared" ref="E35:P35" si="3">SUM(E28:E34)</f>
        <v>1436.35832</v>
      </c>
      <c r="F35" s="24">
        <f t="shared" si="3"/>
        <v>1803.4269999999999</v>
      </c>
      <c r="G35" s="24">
        <f t="shared" si="3"/>
        <v>2107.665</v>
      </c>
      <c r="H35" s="24">
        <f t="shared" si="3"/>
        <v>1897.6180000000002</v>
      </c>
      <c r="I35" s="24">
        <f t="shared" si="3"/>
        <v>1639.598</v>
      </c>
      <c r="J35" s="24">
        <f t="shared" si="3"/>
        <v>1734.04</v>
      </c>
      <c r="K35" s="24">
        <f t="shared" si="3"/>
        <v>2487.88</v>
      </c>
      <c r="L35" s="24">
        <f t="shared" si="3"/>
        <v>2296.2429999999999</v>
      </c>
      <c r="M35" s="24">
        <f t="shared" si="3"/>
        <v>2480.7860000000001</v>
      </c>
      <c r="N35" s="24">
        <f t="shared" si="3"/>
        <v>2818.6689999999999</v>
      </c>
      <c r="O35" s="24">
        <f t="shared" si="3"/>
        <v>2598.69</v>
      </c>
      <c r="P35" s="24">
        <f t="shared" si="3"/>
        <v>2733.2530000000002</v>
      </c>
    </row>
    <row r="36" spans="1:16" ht="15.75" x14ac:dyDescent="0.25">
      <c r="A36" s="170" t="s">
        <v>26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</row>
    <row r="37" spans="1:16" x14ac:dyDescent="0.25">
      <c r="A37" s="97" t="s">
        <v>19</v>
      </c>
      <c r="B37" s="35">
        <v>14</v>
      </c>
      <c r="C37" s="35">
        <v>14</v>
      </c>
      <c r="D37" s="35">
        <f>'2020 - 2006 Net t'!D38*2204.623/1000</f>
        <v>14</v>
      </c>
      <c r="E37" s="17">
        <v>14</v>
      </c>
      <c r="F37" s="17">
        <v>14</v>
      </c>
      <c r="G37" s="17">
        <v>14</v>
      </c>
      <c r="H37" s="17">
        <v>13.673</v>
      </c>
      <c r="I37" s="17">
        <v>8.2460000000000004</v>
      </c>
      <c r="J37" s="17">
        <v>4.0039999999999996</v>
      </c>
      <c r="K37" s="17">
        <v>4.9660000000000002</v>
      </c>
      <c r="L37" s="17">
        <v>0</v>
      </c>
      <c r="M37" s="17">
        <v>3.669</v>
      </c>
      <c r="N37" s="17">
        <v>8.5000000000000006E-2</v>
      </c>
      <c r="O37" s="17">
        <v>0</v>
      </c>
      <c r="P37" s="17">
        <v>0.107</v>
      </c>
    </row>
    <row r="38" spans="1:16" x14ac:dyDescent="0.25">
      <c r="A38" s="97" t="s">
        <v>3</v>
      </c>
      <c r="B38" s="35">
        <f>'2020 - 2006 Net t'!B39*2204.623/1000</f>
        <v>4.9604017499999999</v>
      </c>
      <c r="C38" s="35">
        <f>'2020 - 2006 Net t'!C39*2204.623/1000</f>
        <v>72.752559000000005</v>
      </c>
      <c r="D38" s="35">
        <f>'2020 - 2006 Net t'!D39*2204.623/1000</f>
        <v>15</v>
      </c>
      <c r="E38" s="17">
        <v>16.534649999999999</v>
      </c>
      <c r="F38" s="17">
        <v>8.2669999999999995</v>
      </c>
      <c r="G38" s="17">
        <v>14.881</v>
      </c>
      <c r="H38" s="18">
        <v>18</v>
      </c>
      <c r="I38" s="18">
        <v>14</v>
      </c>
      <c r="J38" s="18">
        <v>24</v>
      </c>
      <c r="K38" s="18">
        <v>116</v>
      </c>
      <c r="L38" s="18">
        <v>116</v>
      </c>
      <c r="M38" s="18">
        <v>116</v>
      </c>
      <c r="N38" s="18">
        <v>116</v>
      </c>
      <c r="O38" s="18">
        <v>116</v>
      </c>
      <c r="P38" s="18">
        <v>116</v>
      </c>
    </row>
    <row r="39" spans="1:16" x14ac:dyDescent="0.25">
      <c r="A39" s="97" t="s">
        <v>2</v>
      </c>
      <c r="B39" s="35">
        <f>'2020 - 2006 Net t'!B40*2204.623/1000</f>
        <v>0</v>
      </c>
      <c r="C39" s="35">
        <f>'2020 - 2006 Net t'!C40*2204.623/1000</f>
        <v>14.881205250000001</v>
      </c>
      <c r="D39" s="35">
        <f>'2020 - 2006 Net t'!D40*2204.623/1000</f>
        <v>13</v>
      </c>
      <c r="E39" s="17">
        <v>92.594040000000007</v>
      </c>
      <c r="F39" s="17">
        <v>124.01</v>
      </c>
      <c r="G39" s="17">
        <v>95.900999999999996</v>
      </c>
      <c r="H39" s="18">
        <v>115</v>
      </c>
      <c r="I39" s="18">
        <v>88</v>
      </c>
      <c r="J39" s="18">
        <v>105</v>
      </c>
      <c r="K39" s="18">
        <v>172</v>
      </c>
      <c r="L39" s="18">
        <v>269</v>
      </c>
      <c r="M39" s="18">
        <v>256</v>
      </c>
      <c r="N39" s="18">
        <v>190</v>
      </c>
      <c r="O39" s="18">
        <v>136</v>
      </c>
      <c r="P39" s="18">
        <v>299</v>
      </c>
    </row>
    <row r="40" spans="1:16" ht="15.75" x14ac:dyDescent="0.25">
      <c r="A40" s="97" t="s">
        <v>59</v>
      </c>
      <c r="B40" s="70" t="s">
        <v>8</v>
      </c>
      <c r="C40" s="70" t="s">
        <v>8</v>
      </c>
      <c r="D40" s="85" t="s">
        <v>8</v>
      </c>
      <c r="E40" s="86" t="s">
        <v>8</v>
      </c>
      <c r="F40" s="86" t="s">
        <v>8</v>
      </c>
      <c r="G40" s="86" t="s">
        <v>8</v>
      </c>
      <c r="H40" s="87" t="s">
        <v>8</v>
      </c>
      <c r="I40" s="87" t="s">
        <v>8</v>
      </c>
      <c r="J40" s="87" t="s">
        <v>8</v>
      </c>
      <c r="K40" s="87" t="s">
        <v>8</v>
      </c>
      <c r="L40" s="87" t="s">
        <v>8</v>
      </c>
      <c r="M40" s="87" t="s">
        <v>8</v>
      </c>
      <c r="N40" s="87" t="s">
        <v>8</v>
      </c>
      <c r="O40" s="87" t="s">
        <v>8</v>
      </c>
      <c r="P40" s="71" t="s">
        <v>8</v>
      </c>
    </row>
    <row r="41" spans="1:16" x14ac:dyDescent="0.25">
      <c r="A41" s="97" t="s">
        <v>12</v>
      </c>
      <c r="B41" s="35">
        <f>'2020 - 2006 Net t'!B42*2204.623/1000</f>
        <v>2.0000000000000004</v>
      </c>
      <c r="C41" s="35">
        <f>'2020 - 2006 Net t'!C42*2204.623/1000</f>
        <v>2.2046230000000002</v>
      </c>
      <c r="D41" s="35">
        <f>'2020 - 2006 Net t'!D42*2204.623/1000</f>
        <v>2.0000000000000004</v>
      </c>
      <c r="E41" s="17">
        <v>13.22772</v>
      </c>
      <c r="F41" s="11">
        <v>31.416</v>
      </c>
      <c r="G41" s="11">
        <v>9.9209999999999994</v>
      </c>
      <c r="H41" s="9">
        <v>18</v>
      </c>
      <c r="I41" s="9">
        <v>44</v>
      </c>
      <c r="J41" s="9">
        <v>20</v>
      </c>
      <c r="K41" s="9">
        <v>21</v>
      </c>
      <c r="L41" s="9">
        <v>36</v>
      </c>
      <c r="M41" s="9">
        <v>6.6</v>
      </c>
      <c r="N41" s="9">
        <v>18</v>
      </c>
      <c r="O41" s="9">
        <v>18</v>
      </c>
      <c r="P41" s="9">
        <v>9</v>
      </c>
    </row>
    <row r="42" spans="1:16" x14ac:dyDescent="0.25">
      <c r="A42" s="97" t="s">
        <v>15</v>
      </c>
      <c r="B42" s="35">
        <f>'2020 - 2006 Net t'!B43*2204.623/1000</f>
        <v>50</v>
      </c>
      <c r="C42" s="35">
        <f>'2020 - 2006 Net t'!C43*2204.623/1000</f>
        <v>50</v>
      </c>
      <c r="D42" s="35">
        <f>'2020 - 2006 Net t'!D43*2204.623/1000</f>
        <v>50</v>
      </c>
      <c r="E42" s="17">
        <v>50</v>
      </c>
      <c r="F42" s="17">
        <v>50</v>
      </c>
      <c r="G42" s="17">
        <v>50</v>
      </c>
      <c r="H42" s="17">
        <v>50</v>
      </c>
      <c r="I42" s="17">
        <v>50</v>
      </c>
      <c r="J42" s="17">
        <v>50</v>
      </c>
      <c r="K42" s="17">
        <v>50</v>
      </c>
      <c r="L42" s="17">
        <v>50</v>
      </c>
      <c r="M42" s="17">
        <v>50</v>
      </c>
      <c r="N42" s="17">
        <v>50</v>
      </c>
      <c r="O42" s="17">
        <v>50</v>
      </c>
      <c r="P42" s="17">
        <v>50</v>
      </c>
    </row>
    <row r="43" spans="1:16" x14ac:dyDescent="0.25">
      <c r="A43" s="97" t="s">
        <v>16</v>
      </c>
      <c r="B43" s="35">
        <f>'2020 - 2006 Net t'!B44*2204.623/1000</f>
        <v>368.72319675</v>
      </c>
      <c r="C43" s="35">
        <f>'2020 - 2006 Net t'!C44*2204.623/1000</f>
        <v>325.73304824999997</v>
      </c>
      <c r="D43" s="35">
        <f>'2020 - 2006 Net t'!D44*2204.623/1000</f>
        <v>415</v>
      </c>
      <c r="E43" s="17">
        <v>767.20776000000001</v>
      </c>
      <c r="F43" s="17">
        <v>707.68299999999999</v>
      </c>
      <c r="G43" s="17">
        <v>537.37599999999998</v>
      </c>
      <c r="H43" s="18">
        <v>809</v>
      </c>
      <c r="I43" s="18">
        <v>733</v>
      </c>
      <c r="J43" s="18">
        <v>989</v>
      </c>
      <c r="K43" s="18">
        <v>805.7</v>
      </c>
      <c r="L43" s="18">
        <v>676</v>
      </c>
      <c r="M43" s="18">
        <v>865</v>
      </c>
      <c r="N43" s="18">
        <v>979</v>
      </c>
      <c r="O43" s="18">
        <v>795</v>
      </c>
      <c r="P43" s="18">
        <v>926</v>
      </c>
    </row>
    <row r="44" spans="1:16" ht="15.75" x14ac:dyDescent="0.25">
      <c r="A44" s="100" t="s">
        <v>58</v>
      </c>
      <c r="B44" s="62" t="s">
        <v>8</v>
      </c>
      <c r="C44" s="62" t="s">
        <v>8</v>
      </c>
      <c r="D44" s="63" t="s">
        <v>8</v>
      </c>
      <c r="E44" s="63" t="s">
        <v>8</v>
      </c>
      <c r="F44" s="63" t="s">
        <v>8</v>
      </c>
      <c r="G44" s="63" t="s">
        <v>8</v>
      </c>
      <c r="H44" s="63" t="s">
        <v>8</v>
      </c>
      <c r="I44" s="63" t="s">
        <v>8</v>
      </c>
      <c r="J44" s="63" t="s">
        <v>8</v>
      </c>
      <c r="K44" s="63" t="s">
        <v>8</v>
      </c>
      <c r="L44" s="63" t="s">
        <v>8</v>
      </c>
      <c r="M44" s="63" t="s">
        <v>8</v>
      </c>
      <c r="N44" s="63" t="s">
        <v>8</v>
      </c>
      <c r="O44" s="63" t="s">
        <v>8</v>
      </c>
      <c r="P44" s="63" t="s">
        <v>8</v>
      </c>
    </row>
    <row r="45" spans="1:16" x14ac:dyDescent="0.25">
      <c r="A45" s="23" t="s">
        <v>1</v>
      </c>
      <c r="B45" s="146">
        <f>'2020 - 2006 Net t'!B46*2204.623/1000</f>
        <v>438.91133650000006</v>
      </c>
      <c r="C45" s="146">
        <f>'2020 - 2006 Net t'!C46*2204.623/1000</f>
        <v>478.79917350000005</v>
      </c>
      <c r="D45" s="146">
        <f>'2020 - 2006 Net t'!D46*2204.623/1000</f>
        <v>508.99999999999994</v>
      </c>
      <c r="E45" s="24">
        <f t="shared" ref="E45:P45" si="4">SUM(E37:E44)</f>
        <v>953.56416999999999</v>
      </c>
      <c r="F45" s="24">
        <f t="shared" si="4"/>
        <v>935.37599999999998</v>
      </c>
      <c r="G45" s="24">
        <f t="shared" si="4"/>
        <v>722.07899999999995</v>
      </c>
      <c r="H45" s="24">
        <f t="shared" si="4"/>
        <v>1023.673</v>
      </c>
      <c r="I45" s="24">
        <f t="shared" si="4"/>
        <v>937.24599999999998</v>
      </c>
      <c r="J45" s="24">
        <f t="shared" si="4"/>
        <v>1192.0039999999999</v>
      </c>
      <c r="K45" s="24">
        <f t="shared" si="4"/>
        <v>1169.6660000000002</v>
      </c>
      <c r="L45" s="24">
        <f t="shared" si="4"/>
        <v>1147</v>
      </c>
      <c r="M45" s="24">
        <f t="shared" si="4"/>
        <v>1297.269</v>
      </c>
      <c r="N45" s="24">
        <f t="shared" si="4"/>
        <v>1353.085</v>
      </c>
      <c r="O45" s="24">
        <f t="shared" si="4"/>
        <v>1115</v>
      </c>
      <c r="P45" s="24">
        <f t="shared" si="4"/>
        <v>1400.107</v>
      </c>
    </row>
    <row r="46" spans="1:16" ht="15.75" x14ac:dyDescent="0.25">
      <c r="A46" s="170" t="s">
        <v>27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</row>
    <row r="47" spans="1:16" x14ac:dyDescent="0.25">
      <c r="A47" s="97" t="s">
        <v>19</v>
      </c>
      <c r="B47" s="70" t="s">
        <v>8</v>
      </c>
      <c r="C47" s="19">
        <v>8.8999999999999996E-2</v>
      </c>
      <c r="D47" s="14">
        <v>8.8999999999999996E-2</v>
      </c>
      <c r="E47" s="14">
        <v>8.8999999999999996E-2</v>
      </c>
      <c r="F47" s="14">
        <v>8.8999999999999996E-2</v>
      </c>
      <c r="G47" s="14">
        <v>8.8999999999999996E-2</v>
      </c>
      <c r="H47" s="14">
        <v>8.8999999999999996E-2</v>
      </c>
      <c r="I47" s="14">
        <v>8.1000000000000003E-2</v>
      </c>
      <c r="J47" s="14">
        <v>0.35399999999999998</v>
      </c>
      <c r="K47" s="14">
        <v>5.5E-2</v>
      </c>
      <c r="L47" s="14">
        <v>0.158</v>
      </c>
      <c r="M47" s="14">
        <v>0.46</v>
      </c>
      <c r="N47" s="14">
        <v>0.20599999999999999</v>
      </c>
      <c r="O47" s="14">
        <v>0</v>
      </c>
      <c r="P47" s="14">
        <v>0</v>
      </c>
    </row>
    <row r="48" spans="1:16" x14ac:dyDescent="0.25">
      <c r="A48" s="97" t="s">
        <v>3</v>
      </c>
      <c r="B48" s="35">
        <f>'2020 - 2006 Net t'!B49*2204.623/1000</f>
        <v>0</v>
      </c>
      <c r="C48" s="35">
        <f>'2020 - 2006 Net t'!C49*2204.623/1000</f>
        <v>6.6138690000000002</v>
      </c>
      <c r="D48" s="35">
        <f>'2020 - 2006 Net t'!D49*2204.623/1000</f>
        <v>2.0000000000000004</v>
      </c>
      <c r="E48" s="14">
        <v>1.653465</v>
      </c>
      <c r="F48" s="14">
        <v>1.653</v>
      </c>
      <c r="G48" s="14">
        <v>3.3069999999999999</v>
      </c>
      <c r="H48" s="14">
        <v>3</v>
      </c>
      <c r="I48" s="14">
        <v>4</v>
      </c>
      <c r="J48" s="14">
        <v>5</v>
      </c>
      <c r="K48" s="14">
        <v>15</v>
      </c>
      <c r="L48" s="14">
        <v>15</v>
      </c>
      <c r="M48" s="14">
        <v>15</v>
      </c>
      <c r="N48" s="14">
        <v>15</v>
      </c>
      <c r="O48" s="14">
        <v>15</v>
      </c>
      <c r="P48" s="14">
        <v>15</v>
      </c>
    </row>
    <row r="49" spans="1:26" x14ac:dyDescent="0.25">
      <c r="A49" s="97" t="s">
        <v>2</v>
      </c>
      <c r="B49" s="35">
        <f>'2020 - 2006 Net t'!B50*2204.623/1000</f>
        <v>6.6138690000000002</v>
      </c>
      <c r="C49" s="35">
        <f>'2020 - 2006 Net t'!C50*2204.623/1000</f>
        <v>29.762410500000001</v>
      </c>
      <c r="D49" s="35">
        <f>'2020 - 2006 Net t'!D50*2204.623/1000</f>
        <v>28</v>
      </c>
      <c r="E49" s="14">
        <v>89.287109999999998</v>
      </c>
      <c r="F49" s="14">
        <v>99.207999999999998</v>
      </c>
      <c r="G49" s="14">
        <v>148.81200000000001</v>
      </c>
      <c r="H49" s="14">
        <v>160</v>
      </c>
      <c r="I49" s="14">
        <v>204</v>
      </c>
      <c r="J49" s="14">
        <v>130</v>
      </c>
      <c r="K49" s="14">
        <v>145</v>
      </c>
      <c r="L49" s="14">
        <v>213</v>
      </c>
      <c r="M49" s="14">
        <v>220</v>
      </c>
      <c r="N49" s="14">
        <v>178</v>
      </c>
      <c r="O49" s="14">
        <v>153</v>
      </c>
      <c r="P49" s="14">
        <v>106</v>
      </c>
    </row>
    <row r="50" spans="1:26" ht="15.75" x14ac:dyDescent="0.25">
      <c r="A50" s="97" t="s">
        <v>59</v>
      </c>
      <c r="B50" s="70" t="s">
        <v>8</v>
      </c>
      <c r="C50" s="86" t="s">
        <v>8</v>
      </c>
      <c r="D50" s="86" t="s">
        <v>8</v>
      </c>
      <c r="E50" s="86" t="s">
        <v>8</v>
      </c>
      <c r="F50" s="86" t="s">
        <v>8</v>
      </c>
      <c r="G50" s="86" t="s">
        <v>8</v>
      </c>
      <c r="H50" s="87" t="s">
        <v>8</v>
      </c>
      <c r="I50" s="87" t="s">
        <v>8</v>
      </c>
      <c r="J50" s="87" t="s">
        <v>8</v>
      </c>
      <c r="K50" s="87" t="s">
        <v>8</v>
      </c>
      <c r="L50" s="87" t="s">
        <v>8</v>
      </c>
      <c r="M50" s="87" t="s">
        <v>8</v>
      </c>
      <c r="N50" s="87" t="s">
        <v>8</v>
      </c>
      <c r="O50" s="87" t="s">
        <v>8</v>
      </c>
      <c r="P50" s="71" t="s">
        <v>8</v>
      </c>
    </row>
    <row r="51" spans="1:26" x14ac:dyDescent="0.25">
      <c r="A51" s="97" t="s">
        <v>12</v>
      </c>
      <c r="B51" s="35">
        <f>'2020 - 2006 Net t'!B52*2204.623/1000</f>
        <v>3.3069345000000001</v>
      </c>
      <c r="C51" s="35">
        <f>'2020 - 2006 Net t'!C52*2204.623/1000</f>
        <v>3.3069345000000001</v>
      </c>
      <c r="D51" s="35">
        <f>'2020 - 2006 Net t'!D52*2204.623/1000</f>
        <v>2.0000000000000004</v>
      </c>
      <c r="E51" s="14">
        <v>4.9603949999999992</v>
      </c>
      <c r="F51" s="14">
        <v>4.96</v>
      </c>
      <c r="G51" s="14">
        <v>6.6139999999999999</v>
      </c>
      <c r="H51" s="14">
        <v>27</v>
      </c>
      <c r="I51" s="14">
        <v>32</v>
      </c>
      <c r="J51" s="14">
        <v>10</v>
      </c>
      <c r="K51" s="14">
        <v>8</v>
      </c>
      <c r="L51" s="14">
        <v>7</v>
      </c>
      <c r="M51" s="14">
        <v>2</v>
      </c>
      <c r="N51" s="14">
        <v>8</v>
      </c>
      <c r="O51" s="14">
        <v>3</v>
      </c>
      <c r="P51" s="14">
        <v>7</v>
      </c>
    </row>
    <row r="52" spans="1:26" x14ac:dyDescent="0.25">
      <c r="A52" s="97" t="s">
        <v>15</v>
      </c>
      <c r="B52" s="35">
        <f>'2020 - 2006 Net t'!B53*2204.623/1000</f>
        <v>26.455476000000001</v>
      </c>
      <c r="C52" s="35">
        <f>'2020 - 2006 Net t'!C53*2204.623/1000</f>
        <v>26.455476000000001</v>
      </c>
      <c r="D52" s="35">
        <f>'2020 - 2006 Net t'!D53*2204.623/1000</f>
        <v>26.852</v>
      </c>
      <c r="E52" s="14">
        <v>26.852</v>
      </c>
      <c r="F52" s="14">
        <v>26.852</v>
      </c>
      <c r="G52" s="14">
        <v>26.852</v>
      </c>
      <c r="H52" s="14">
        <v>26.852</v>
      </c>
      <c r="I52" s="14">
        <v>26.852</v>
      </c>
      <c r="J52" s="14">
        <v>12.423999999999999</v>
      </c>
      <c r="K52" s="14">
        <v>14.395</v>
      </c>
      <c r="L52" s="14">
        <v>22.364999999999998</v>
      </c>
      <c r="M52" s="14">
        <v>5.0289999999999999</v>
      </c>
      <c r="N52" s="14">
        <v>7.194</v>
      </c>
      <c r="O52" s="14">
        <v>2.379</v>
      </c>
      <c r="P52" s="14">
        <v>2.173</v>
      </c>
      <c r="R52" s="153"/>
      <c r="S52" s="153"/>
      <c r="T52" s="153"/>
      <c r="U52" s="153"/>
      <c r="V52" s="153"/>
      <c r="W52" s="153"/>
      <c r="X52" s="153"/>
      <c r="Y52" s="153"/>
      <c r="Z52" s="153"/>
    </row>
    <row r="53" spans="1:26" x14ac:dyDescent="0.25">
      <c r="A53" s="97" t="s">
        <v>16</v>
      </c>
      <c r="B53" s="147">
        <f>'2020 - 2006 Net t'!B54*2204.623/1000</f>
        <v>244.71315299999998</v>
      </c>
      <c r="C53" s="147">
        <f>'2020 - 2006 Net t'!C54*2204.623/1000</f>
        <v>279.43596524999998</v>
      </c>
      <c r="D53" s="147">
        <f>'2020 - 2006 Net t'!D54*2204.623/1000</f>
        <v>271</v>
      </c>
      <c r="E53" s="14">
        <v>304.23755999999992</v>
      </c>
      <c r="F53" s="14">
        <v>466.27699999999999</v>
      </c>
      <c r="G53" s="14">
        <v>482.81200000000001</v>
      </c>
      <c r="H53" s="14">
        <v>615</v>
      </c>
      <c r="I53" s="14">
        <v>606</v>
      </c>
      <c r="J53" s="14">
        <v>1314</v>
      </c>
      <c r="K53" s="14">
        <v>789</v>
      </c>
      <c r="L53" s="14">
        <v>800</v>
      </c>
      <c r="M53" s="14">
        <v>1315</v>
      </c>
      <c r="N53" s="14">
        <v>1021</v>
      </c>
      <c r="O53" s="14">
        <v>1418</v>
      </c>
      <c r="P53" s="14">
        <v>1261</v>
      </c>
      <c r="R53" s="153"/>
      <c r="S53" s="153"/>
      <c r="T53" s="153"/>
      <c r="U53" s="153"/>
      <c r="V53" s="153"/>
      <c r="W53" s="153"/>
      <c r="X53" s="153"/>
      <c r="Y53" s="153"/>
      <c r="Z53" s="153"/>
    </row>
    <row r="54" spans="1:26" x14ac:dyDescent="0.25">
      <c r="A54" s="23" t="s">
        <v>1</v>
      </c>
      <c r="B54" s="146">
        <f>'2020 - 2006 Net t'!B55*2204.623/1000</f>
        <v>281.08943249999999</v>
      </c>
      <c r="C54" s="146">
        <f>'2020 - 2006 Net t'!C55*2204.623/1000</f>
        <v>345.57465525000003</v>
      </c>
      <c r="D54" s="146">
        <f>'2020 - 2006 Net t'!D55*2204.623/1000</f>
        <v>329.94099999999997</v>
      </c>
      <c r="E54" s="24">
        <f t="shared" ref="E54:P54" si="5">SUM(E47:E53)</f>
        <v>427.07952999999992</v>
      </c>
      <c r="F54" s="24">
        <f t="shared" si="5"/>
        <v>599.03899999999999</v>
      </c>
      <c r="G54" s="24">
        <f t="shared" si="5"/>
        <v>668.48599999999999</v>
      </c>
      <c r="H54" s="24">
        <f t="shared" si="5"/>
        <v>831.94100000000003</v>
      </c>
      <c r="I54" s="24">
        <f t="shared" si="5"/>
        <v>872.93299999999999</v>
      </c>
      <c r="J54" s="24">
        <f t="shared" si="5"/>
        <v>1471.778</v>
      </c>
      <c r="K54" s="24">
        <f t="shared" si="5"/>
        <v>971.45</v>
      </c>
      <c r="L54" s="24">
        <f t="shared" si="5"/>
        <v>1057.5229999999999</v>
      </c>
      <c r="M54" s="24">
        <f t="shared" si="5"/>
        <v>1557.489</v>
      </c>
      <c r="N54" s="24">
        <f t="shared" si="5"/>
        <v>1229.4000000000001</v>
      </c>
      <c r="O54" s="24">
        <f t="shared" si="5"/>
        <v>1591.3789999999999</v>
      </c>
      <c r="P54" s="24">
        <f t="shared" si="5"/>
        <v>1391.173</v>
      </c>
      <c r="R54" s="153"/>
      <c r="S54" s="153"/>
      <c r="T54" s="153"/>
      <c r="U54" s="153"/>
      <c r="V54" s="153"/>
      <c r="W54" s="153"/>
      <c r="X54" s="153"/>
      <c r="Y54" s="153"/>
      <c r="Z54" s="153"/>
    </row>
    <row r="55" spans="1:26" ht="15.75" x14ac:dyDescent="0.25">
      <c r="A55" s="171" t="s">
        <v>28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R55" s="153"/>
      <c r="S55" s="153"/>
      <c r="T55" s="153"/>
      <c r="U55" s="153"/>
      <c r="V55" s="153"/>
      <c r="W55" s="153"/>
      <c r="X55" s="153"/>
      <c r="Y55" s="153"/>
      <c r="Z55" s="153"/>
    </row>
    <row r="56" spans="1:26" x14ac:dyDescent="0.25">
      <c r="A56" s="97" t="s">
        <v>3</v>
      </c>
      <c r="B56" s="32">
        <f>'2020 - 2006 Net t'!B57*2204.623/1000</f>
        <v>0</v>
      </c>
      <c r="C56" s="32">
        <f>'2020 - 2006 Net t'!C57*2204.623/1000</f>
        <v>0</v>
      </c>
      <c r="D56" s="32">
        <f>'2020 - 2006 Net t'!D57*2204.623/1000</f>
        <v>0</v>
      </c>
      <c r="E56" s="14">
        <v>0</v>
      </c>
      <c r="F56" s="14">
        <v>1.653</v>
      </c>
      <c r="G56" s="14">
        <v>1.653</v>
      </c>
      <c r="H56" s="14">
        <v>5</v>
      </c>
      <c r="I56" s="14">
        <v>10</v>
      </c>
      <c r="J56" s="14">
        <v>12</v>
      </c>
      <c r="K56" s="14">
        <v>40</v>
      </c>
      <c r="L56" s="14">
        <v>40</v>
      </c>
      <c r="M56" s="14">
        <v>40</v>
      </c>
      <c r="N56" s="14">
        <v>40</v>
      </c>
      <c r="O56" s="14">
        <v>40</v>
      </c>
      <c r="P56" s="14">
        <v>40</v>
      </c>
      <c r="R56" s="153"/>
      <c r="S56" s="153"/>
      <c r="T56" s="153"/>
      <c r="U56" s="153"/>
      <c r="V56" s="153"/>
      <c r="W56" s="153"/>
      <c r="X56" s="154"/>
      <c r="Y56" s="155"/>
      <c r="Z56" s="156"/>
    </row>
    <row r="57" spans="1:26" x14ac:dyDescent="0.25">
      <c r="A57" s="97" t="s">
        <v>2</v>
      </c>
      <c r="B57" s="32">
        <f>'2020 - 2006 Net t'!B58*2204.623/1000</f>
        <v>11.57427075</v>
      </c>
      <c r="C57" s="32">
        <f>'2020 - 2006 Net t'!C58*2204.623/1000</f>
        <v>11.57427075</v>
      </c>
      <c r="D57" s="32">
        <f>'2020 - 2006 Net t'!D58*2204.623/1000</f>
        <v>12</v>
      </c>
      <c r="E57" s="14">
        <v>13.22772</v>
      </c>
      <c r="F57" s="14">
        <v>4.96</v>
      </c>
      <c r="G57" s="14">
        <v>19.841999999999999</v>
      </c>
      <c r="H57" s="14">
        <v>24</v>
      </c>
      <c r="I57" s="14">
        <v>6</v>
      </c>
      <c r="J57" s="14">
        <v>27</v>
      </c>
      <c r="K57" s="14">
        <v>32</v>
      </c>
      <c r="L57" s="14">
        <v>65</v>
      </c>
      <c r="M57" s="14">
        <v>119</v>
      </c>
      <c r="N57" s="14">
        <v>114</v>
      </c>
      <c r="O57" s="14">
        <v>139</v>
      </c>
      <c r="P57" s="14">
        <v>51</v>
      </c>
      <c r="R57" s="153"/>
      <c r="S57" s="153"/>
      <c r="T57" s="153"/>
      <c r="U57" s="153"/>
      <c r="V57" s="153"/>
      <c r="W57" s="153"/>
      <c r="X57" s="153"/>
      <c r="Y57" s="153"/>
      <c r="Z57" s="153"/>
    </row>
    <row r="58" spans="1:26" ht="15.75" x14ac:dyDescent="0.25">
      <c r="A58" s="97" t="s">
        <v>59</v>
      </c>
      <c r="B58" s="61" t="s">
        <v>8</v>
      </c>
      <c r="C58" s="70" t="s">
        <v>8</v>
      </c>
      <c r="D58" s="85" t="s">
        <v>8</v>
      </c>
      <c r="E58" s="86" t="s">
        <v>8</v>
      </c>
      <c r="F58" s="86" t="s">
        <v>8</v>
      </c>
      <c r="G58" s="86" t="s">
        <v>8</v>
      </c>
      <c r="H58" s="87" t="s">
        <v>8</v>
      </c>
      <c r="I58" s="87" t="s">
        <v>8</v>
      </c>
      <c r="J58" s="87" t="s">
        <v>8</v>
      </c>
      <c r="K58" s="87" t="s">
        <v>8</v>
      </c>
      <c r="L58" s="87" t="s">
        <v>8</v>
      </c>
      <c r="M58" s="87" t="s">
        <v>8</v>
      </c>
      <c r="N58" s="87" t="s">
        <v>8</v>
      </c>
      <c r="O58" s="87" t="s">
        <v>8</v>
      </c>
      <c r="P58" s="71" t="s">
        <v>8</v>
      </c>
      <c r="R58" s="153"/>
      <c r="S58" s="153"/>
      <c r="T58" s="153"/>
      <c r="U58" s="153"/>
      <c r="V58" s="153"/>
      <c r="W58" s="153"/>
      <c r="X58" s="153"/>
      <c r="Y58" s="153"/>
      <c r="Z58" s="153"/>
    </row>
    <row r="59" spans="1:26" x14ac:dyDescent="0.25">
      <c r="A59" s="97" t="s">
        <v>12</v>
      </c>
      <c r="B59" s="32">
        <f>'2020 - 2006 Net t'!B60*2204.623/1000</f>
        <v>3.3069345000000001</v>
      </c>
      <c r="C59" s="32">
        <f>'2020 - 2006 Net t'!C60*2204.623/1000</f>
        <v>1.6534672500000001</v>
      </c>
      <c r="D59" s="32">
        <f>'2020 - 2006 Net t'!D60*2204.623/1000</f>
        <v>2.0000000000000004</v>
      </c>
      <c r="E59" s="14">
        <v>0</v>
      </c>
      <c r="F59" s="14">
        <v>0</v>
      </c>
      <c r="G59" s="14">
        <v>0</v>
      </c>
      <c r="H59" s="14">
        <v>2</v>
      </c>
      <c r="I59" s="14">
        <v>5</v>
      </c>
      <c r="J59" s="14">
        <v>1</v>
      </c>
      <c r="K59" s="14">
        <v>1</v>
      </c>
      <c r="L59" s="14">
        <v>1</v>
      </c>
      <c r="M59" s="14">
        <v>1</v>
      </c>
      <c r="N59" s="14">
        <v>2</v>
      </c>
      <c r="O59" s="14">
        <v>3</v>
      </c>
      <c r="P59" s="14">
        <v>1</v>
      </c>
      <c r="R59" s="153"/>
      <c r="S59" s="153"/>
      <c r="T59" s="157"/>
      <c r="U59" s="158"/>
      <c r="V59" s="158"/>
      <c r="W59" s="153"/>
      <c r="X59" s="153"/>
      <c r="Y59" s="153"/>
      <c r="Z59" s="153"/>
    </row>
    <row r="60" spans="1:26" x14ac:dyDescent="0.25">
      <c r="A60" s="97" t="s">
        <v>15</v>
      </c>
      <c r="B60" s="32">
        <f>'2020 - 2006 Net t'!B61*2204.623/1000</f>
        <v>2.2046230000000002</v>
      </c>
      <c r="C60" s="32">
        <f>'2020 - 2006 Net t'!C61*2204.623/1000</f>
        <v>2.2046230000000002</v>
      </c>
      <c r="D60" s="32">
        <f>'2020 - 2006 Net t'!D61*2204.623/1000</f>
        <v>2.8940000000000001</v>
      </c>
      <c r="E60" s="14">
        <v>2.8940000000000001</v>
      </c>
      <c r="F60" s="14">
        <v>2.8940000000000001</v>
      </c>
      <c r="G60" s="14">
        <v>2.8940000000000001</v>
      </c>
      <c r="H60" s="14">
        <v>2.8940000000000001</v>
      </c>
      <c r="I60" s="14">
        <v>2.8940000000000001</v>
      </c>
      <c r="J60" s="14">
        <v>0.182</v>
      </c>
      <c r="K60" s="14">
        <v>1.2609999999999999</v>
      </c>
      <c r="L60" s="14">
        <v>0.38800000000000001</v>
      </c>
      <c r="M60" s="14">
        <v>0.33100000000000002</v>
      </c>
      <c r="N60" s="14">
        <v>1.579</v>
      </c>
      <c r="O60" s="14">
        <v>1.6579999999999999</v>
      </c>
      <c r="P60" s="14">
        <v>1.5</v>
      </c>
      <c r="R60" s="153"/>
      <c r="S60" s="153"/>
      <c r="T60" s="159"/>
      <c r="U60" s="153"/>
      <c r="V60" s="153"/>
      <c r="W60" s="153"/>
      <c r="X60" s="153"/>
      <c r="Y60" s="153"/>
      <c r="Z60" s="153"/>
    </row>
    <row r="61" spans="1:26" x14ac:dyDescent="0.25">
      <c r="A61" s="97" t="s">
        <v>16</v>
      </c>
      <c r="B61" s="147">
        <f>'2020 - 2006 Net t'!B62*2204.623/1000</f>
        <v>81.019895250000005</v>
      </c>
      <c r="C61" s="147">
        <f>'2020 - 2006 Net t'!C62*2204.623/1000</f>
        <v>137.23778174999998</v>
      </c>
      <c r="D61" s="147">
        <f>'2020 - 2006 Net t'!D62*2204.623/1000</f>
        <v>126</v>
      </c>
      <c r="E61" s="14">
        <v>193.45540499999996</v>
      </c>
      <c r="F61" s="14">
        <v>137.238</v>
      </c>
      <c r="G61" s="14">
        <v>201.72300000000001</v>
      </c>
      <c r="H61" s="14">
        <v>101</v>
      </c>
      <c r="I61" s="14">
        <v>116</v>
      </c>
      <c r="J61" s="14">
        <v>215</v>
      </c>
      <c r="K61" s="14">
        <v>402</v>
      </c>
      <c r="L61" s="14">
        <v>371</v>
      </c>
      <c r="M61" s="14">
        <v>299</v>
      </c>
      <c r="N61" s="14">
        <v>206</v>
      </c>
      <c r="O61" s="14">
        <v>293</v>
      </c>
      <c r="P61" s="14">
        <v>275</v>
      </c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x14ac:dyDescent="0.25">
      <c r="A62" s="23" t="s">
        <v>1</v>
      </c>
      <c r="B62" s="148">
        <f>'2020 - 2006 Net t'!B63*2204.623/1000</f>
        <v>98.105723500000011</v>
      </c>
      <c r="C62" s="148">
        <f>'2020 - 2006 Net t'!C63*2204.623/1000</f>
        <v>152.67014275</v>
      </c>
      <c r="D62" s="148">
        <f>'2020 - 2006 Net t'!D63*2204.623/1000</f>
        <v>142.89400000000001</v>
      </c>
      <c r="E62" s="24">
        <f t="shared" ref="E62:P62" si="6">SUM(E56:E61)</f>
        <v>209.57712499999997</v>
      </c>
      <c r="F62" s="24">
        <f t="shared" si="6"/>
        <v>146.745</v>
      </c>
      <c r="G62" s="24">
        <f t="shared" si="6"/>
        <v>226.11200000000002</v>
      </c>
      <c r="H62" s="24">
        <f t="shared" si="6"/>
        <v>134.89400000000001</v>
      </c>
      <c r="I62" s="24">
        <f t="shared" si="6"/>
        <v>139.89400000000001</v>
      </c>
      <c r="J62" s="24">
        <f t="shared" si="6"/>
        <v>255.18200000000002</v>
      </c>
      <c r="K62" s="24">
        <f t="shared" si="6"/>
        <v>476.26099999999997</v>
      </c>
      <c r="L62" s="24">
        <f t="shared" si="6"/>
        <v>477.38800000000003</v>
      </c>
      <c r="M62" s="24">
        <f t="shared" si="6"/>
        <v>459.33100000000002</v>
      </c>
      <c r="N62" s="24">
        <f t="shared" si="6"/>
        <v>363.57900000000001</v>
      </c>
      <c r="O62" s="24">
        <f t="shared" si="6"/>
        <v>476.65800000000002</v>
      </c>
      <c r="P62" s="24">
        <f t="shared" si="6"/>
        <v>368.5</v>
      </c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.75" x14ac:dyDescent="0.25">
      <c r="A63" s="171" t="s">
        <v>29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R63" s="153"/>
      <c r="S63" s="153"/>
      <c r="T63" s="153"/>
      <c r="U63" s="153"/>
      <c r="V63" s="153"/>
      <c r="W63" s="153"/>
      <c r="X63" s="153"/>
      <c r="Y63" s="153"/>
      <c r="Z63" s="153"/>
    </row>
    <row r="64" spans="1:26" x14ac:dyDescent="0.25">
      <c r="A64" s="105" t="s">
        <v>19</v>
      </c>
      <c r="B64" s="70" t="s">
        <v>8</v>
      </c>
      <c r="C64" s="19">
        <v>6.9000000000000006E-2</v>
      </c>
      <c r="D64" s="14">
        <v>6.9000000000000006E-2</v>
      </c>
      <c r="E64" s="14">
        <v>6.9000000000000006E-2</v>
      </c>
      <c r="F64" s="14">
        <v>6.9000000000000006E-2</v>
      </c>
      <c r="G64" s="14">
        <v>6.9000000000000006E-2</v>
      </c>
      <c r="H64" s="14">
        <v>6.9000000000000006E-2</v>
      </c>
      <c r="I64" s="14">
        <v>6.9000000000000006E-2</v>
      </c>
      <c r="J64" s="14">
        <v>0.113</v>
      </c>
      <c r="K64" s="14">
        <v>0.156</v>
      </c>
      <c r="L64" s="14">
        <v>3.1E-2</v>
      </c>
      <c r="M64" s="14">
        <v>0.252</v>
      </c>
      <c r="N64" s="14">
        <v>0.13</v>
      </c>
      <c r="O64" s="14">
        <v>9.2999999999999999E-2</v>
      </c>
      <c r="P64" s="14">
        <v>0.38</v>
      </c>
      <c r="R64" s="153"/>
      <c r="S64" s="153"/>
      <c r="T64" s="153"/>
      <c r="U64" s="153"/>
      <c r="V64" s="153"/>
      <c r="W64" s="153"/>
      <c r="X64" s="159"/>
      <c r="Y64" s="159"/>
      <c r="Z64" s="159"/>
    </row>
    <row r="65" spans="1:17" x14ac:dyDescent="0.25">
      <c r="A65" s="105" t="s">
        <v>3</v>
      </c>
      <c r="B65" s="130">
        <f>'2020 - 2006 Net t'!B66*2204.623/1000</f>
        <v>0</v>
      </c>
      <c r="C65" s="130">
        <f>'2020 - 2006 Net t'!C66*2204.623/1000</f>
        <v>0</v>
      </c>
      <c r="D65" s="130">
        <f>'2020 - 2006 Net t'!D66*2204.623/1000</f>
        <v>0</v>
      </c>
      <c r="E65" s="14">
        <v>0</v>
      </c>
      <c r="F65" s="14">
        <v>0</v>
      </c>
      <c r="G65" s="14">
        <v>0</v>
      </c>
      <c r="H65" s="14">
        <v>11</v>
      </c>
      <c r="I65" s="14">
        <v>151</v>
      </c>
      <c r="J65" s="14">
        <v>1</v>
      </c>
      <c r="K65" s="14">
        <v>5</v>
      </c>
      <c r="L65" s="14">
        <v>5</v>
      </c>
      <c r="M65" s="14">
        <v>5</v>
      </c>
      <c r="N65" s="14">
        <v>5</v>
      </c>
      <c r="O65" s="14">
        <v>5</v>
      </c>
      <c r="P65" s="14">
        <v>5</v>
      </c>
    </row>
    <row r="66" spans="1:17" x14ac:dyDescent="0.25">
      <c r="A66" s="105" t="s">
        <v>2</v>
      </c>
      <c r="B66" s="149">
        <f>'2020 - 2006 Net t'!B67*2204.623/1000</f>
        <v>125.663511</v>
      </c>
      <c r="C66" s="149">
        <f>'2020 - 2006 Net t'!C67*2204.623/1000</f>
        <v>117</v>
      </c>
      <c r="D66" s="149">
        <f>'2020 - 2006 Net t'!D67*2204.623/1000</f>
        <v>113</v>
      </c>
      <c r="E66" s="14">
        <v>267.86133000000001</v>
      </c>
      <c r="F66" s="14">
        <v>310.85200000000003</v>
      </c>
      <c r="G66" s="14">
        <v>383.60399999999998</v>
      </c>
      <c r="H66" s="14">
        <v>538</v>
      </c>
      <c r="I66" s="14">
        <v>668</v>
      </c>
      <c r="J66" s="14">
        <v>768</v>
      </c>
      <c r="K66" s="14">
        <v>472</v>
      </c>
      <c r="L66" s="14">
        <v>684</v>
      </c>
      <c r="M66" s="14">
        <v>821</v>
      </c>
      <c r="N66" s="14">
        <v>978</v>
      </c>
      <c r="O66" s="14">
        <v>609</v>
      </c>
      <c r="P66" s="14">
        <v>514</v>
      </c>
    </row>
    <row r="67" spans="1:17" ht="15.75" x14ac:dyDescent="0.25">
      <c r="A67" s="105" t="s">
        <v>59</v>
      </c>
      <c r="B67" s="70" t="s">
        <v>8</v>
      </c>
      <c r="C67" s="70" t="s">
        <v>8</v>
      </c>
      <c r="D67" s="85" t="s">
        <v>8</v>
      </c>
      <c r="E67" s="86" t="s">
        <v>8</v>
      </c>
      <c r="F67" s="86" t="s">
        <v>8</v>
      </c>
      <c r="G67" s="86" t="s">
        <v>8</v>
      </c>
      <c r="H67" s="86" t="s">
        <v>8</v>
      </c>
      <c r="I67" s="86" t="s">
        <v>8</v>
      </c>
      <c r="J67" s="86" t="s">
        <v>8</v>
      </c>
      <c r="K67" s="86" t="s">
        <v>8</v>
      </c>
      <c r="L67" s="86" t="s">
        <v>8</v>
      </c>
      <c r="M67" s="86" t="s">
        <v>8</v>
      </c>
      <c r="N67" s="86" t="s">
        <v>8</v>
      </c>
      <c r="O67" s="86" t="s">
        <v>8</v>
      </c>
      <c r="P67" s="85" t="s">
        <v>8</v>
      </c>
    </row>
    <row r="68" spans="1:17" x14ac:dyDescent="0.25">
      <c r="A68" s="97" t="s">
        <v>12</v>
      </c>
      <c r="B68" s="106">
        <f>'2020 - 2006 Net t'!B69*2204.623/1000</f>
        <v>1.6534672500000001</v>
      </c>
      <c r="C68" s="106">
        <f>'2020 - 2006 Net t'!C69*2204.623/1000</f>
        <v>2.0000000000000004</v>
      </c>
      <c r="D68" s="131">
        <f>'2020 - 2006 Net t'!D69*2204.623/1000</f>
        <v>0</v>
      </c>
      <c r="E68" s="14">
        <v>2</v>
      </c>
      <c r="F68" s="14">
        <v>1.653</v>
      </c>
      <c r="G68" s="14">
        <v>1.653</v>
      </c>
      <c r="H68" s="14">
        <v>13</v>
      </c>
      <c r="I68" s="14">
        <v>18</v>
      </c>
      <c r="J68" s="14">
        <v>4</v>
      </c>
      <c r="K68" s="14">
        <v>2</v>
      </c>
      <c r="L68" s="14">
        <v>1</v>
      </c>
      <c r="M68" s="14">
        <v>1</v>
      </c>
      <c r="N68" s="14">
        <v>2</v>
      </c>
      <c r="O68" s="14">
        <v>1</v>
      </c>
      <c r="P68" s="14">
        <v>1</v>
      </c>
    </row>
    <row r="69" spans="1:17" x14ac:dyDescent="0.25">
      <c r="A69" s="97" t="s">
        <v>15</v>
      </c>
      <c r="B69" s="106">
        <f>'2020 - 2006 Net t'!B70*2204.623/1000</f>
        <v>37.478591000000002</v>
      </c>
      <c r="C69" s="106">
        <f>'2020 - 2006 Net t'!C70*2204.623/1000</f>
        <v>37</v>
      </c>
      <c r="D69" s="106">
        <f>'2020 - 2006 Net t'!D70*2204.623/1000</f>
        <v>37</v>
      </c>
      <c r="E69" s="14">
        <v>37</v>
      </c>
      <c r="F69" s="14">
        <v>37</v>
      </c>
      <c r="G69" s="14">
        <v>37</v>
      </c>
      <c r="H69" s="14">
        <v>29.454999999999998</v>
      </c>
      <c r="I69" s="14">
        <v>29.454999999999998</v>
      </c>
      <c r="J69" s="14">
        <v>28.853000000000002</v>
      </c>
      <c r="K69" s="14">
        <v>49.098999999999997</v>
      </c>
      <c r="L69" s="14">
        <v>62.706000000000003</v>
      </c>
      <c r="M69" s="14">
        <v>33.301000000000002</v>
      </c>
      <c r="N69" s="14">
        <v>54.256</v>
      </c>
      <c r="O69" s="14">
        <v>43.48</v>
      </c>
      <c r="P69" s="14">
        <v>20.29</v>
      </c>
      <c r="Q69" s="2"/>
    </row>
    <row r="70" spans="1:17" x14ac:dyDescent="0.25">
      <c r="A70" s="97" t="s">
        <v>16</v>
      </c>
      <c r="B70" s="150">
        <f>'2020 - 2006 Net t'!B71*2204.623/1000</f>
        <v>2281.7848050000002</v>
      </c>
      <c r="C70" s="150">
        <f>'2020 - 2006 Net t'!C71*2204.623/1000</f>
        <v>3342</v>
      </c>
      <c r="D70" s="150">
        <f>'2020 - 2006 Net t'!D71*2204.623/1000</f>
        <v>2826</v>
      </c>
      <c r="E70" s="14">
        <v>2440.5143399999997</v>
      </c>
      <c r="F70" s="14">
        <v>2895.2179999999998</v>
      </c>
      <c r="G70" s="14">
        <v>3002.692</v>
      </c>
      <c r="H70" s="14">
        <v>4205</v>
      </c>
      <c r="I70" s="14">
        <v>4110</v>
      </c>
      <c r="J70" s="14">
        <v>3458</v>
      </c>
      <c r="K70" s="14">
        <v>2496</v>
      </c>
      <c r="L70" s="14">
        <v>3429</v>
      </c>
      <c r="M70" s="14">
        <v>3160</v>
      </c>
      <c r="N70" s="14">
        <v>3469</v>
      </c>
      <c r="O70" s="14">
        <v>4145</v>
      </c>
      <c r="P70" s="14">
        <v>4146</v>
      </c>
    </row>
    <row r="71" spans="1:17" x14ac:dyDescent="0.25">
      <c r="A71" s="23" t="s">
        <v>1</v>
      </c>
      <c r="B71" s="151">
        <f>'2020 - 2006 Net t'!B72*2204.623/1000</f>
        <v>2446.5803742499997</v>
      </c>
      <c r="C71" s="151">
        <f>'2020 - 2006 Net t'!C72*2204.623/1000</f>
        <v>3498.069</v>
      </c>
      <c r="D71" s="151">
        <f>'2020 - 2006 Net t'!D72*2204.623/1000</f>
        <v>2976.069</v>
      </c>
      <c r="E71" s="24">
        <f t="shared" ref="E71:P71" si="7">SUM(E64:E70)</f>
        <v>2747.4446699999999</v>
      </c>
      <c r="F71" s="24">
        <f t="shared" si="7"/>
        <v>3244.7919999999999</v>
      </c>
      <c r="G71" s="24">
        <f t="shared" si="7"/>
        <v>3425.018</v>
      </c>
      <c r="H71" s="24">
        <f t="shared" si="7"/>
        <v>4796.5240000000003</v>
      </c>
      <c r="I71" s="24">
        <f t="shared" si="7"/>
        <v>4976.5240000000003</v>
      </c>
      <c r="J71" s="24">
        <f t="shared" si="7"/>
        <v>4259.9660000000003</v>
      </c>
      <c r="K71" s="24">
        <f t="shared" si="7"/>
        <v>3024.2550000000001</v>
      </c>
      <c r="L71" s="24">
        <f t="shared" si="7"/>
        <v>4181.7370000000001</v>
      </c>
      <c r="M71" s="24">
        <f t="shared" si="7"/>
        <v>4020.5529999999999</v>
      </c>
      <c r="N71" s="24">
        <f t="shared" si="7"/>
        <v>4508.3860000000004</v>
      </c>
      <c r="O71" s="24">
        <f t="shared" si="7"/>
        <v>4803.5730000000003</v>
      </c>
      <c r="P71" s="24">
        <f t="shared" si="7"/>
        <v>4686.67</v>
      </c>
    </row>
    <row r="72" spans="1:17" ht="15.75" thickBot="1" x14ac:dyDescent="0.3">
      <c r="A72" s="25"/>
      <c r="B72" s="25"/>
      <c r="C72" s="107"/>
      <c r="D72" s="10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7" ht="16.5" thickTop="1" thickBot="1" x14ac:dyDescent="0.3">
      <c r="A73" s="26" t="s">
        <v>4</v>
      </c>
      <c r="B73" s="27">
        <v>4674</v>
      </c>
      <c r="C73" s="27">
        <v>6564</v>
      </c>
      <c r="D73" s="27">
        <f t="shared" ref="D73:P73" si="8">SUM(D71,D62,D54,D45,D35,D26,D17,D10)</f>
        <v>6109.2783449999997</v>
      </c>
      <c r="E73" s="27">
        <f t="shared" si="8"/>
        <v>6212.5095536999997</v>
      </c>
      <c r="F73" s="27">
        <f t="shared" si="8"/>
        <v>7159.0816727000001</v>
      </c>
      <c r="G73" s="27">
        <f t="shared" si="8"/>
        <v>7606.8141713499999</v>
      </c>
      <c r="H73" s="27">
        <f t="shared" si="8"/>
        <v>9080.2166218500006</v>
      </c>
      <c r="I73" s="27">
        <f t="shared" si="8"/>
        <v>8925.2619166999993</v>
      </c>
      <c r="J73" s="27">
        <f t="shared" si="8"/>
        <v>9292.6038368999998</v>
      </c>
      <c r="K73" s="27">
        <f t="shared" si="8"/>
        <v>8500.9085157499994</v>
      </c>
      <c r="L73" s="27">
        <f t="shared" si="8"/>
        <v>9745.4241582499999</v>
      </c>
      <c r="M73" s="27">
        <f t="shared" si="8"/>
        <v>10588.50213805</v>
      </c>
      <c r="N73" s="27">
        <f t="shared" si="8"/>
        <v>10909.866803349998</v>
      </c>
      <c r="O73" s="27">
        <f t="shared" si="8"/>
        <v>11356.236129500001</v>
      </c>
      <c r="P73" s="27">
        <f t="shared" si="8"/>
        <v>11507.201576199999</v>
      </c>
    </row>
    <row r="74" spans="1:17" ht="16.5" thickTop="1" thickBot="1" x14ac:dyDescent="0.3">
      <c r="A74" s="109" t="s">
        <v>5</v>
      </c>
      <c r="B74" s="133">
        <f>'2020 - 2006 Net t'!B75</f>
        <v>-0.28794069975409503</v>
      </c>
      <c r="C74" s="133">
        <f>'2020 - 2006 Net t'!C75</f>
        <v>7.4203757096534859E-2</v>
      </c>
      <c r="D74" s="133">
        <f t="shared" ref="D74:O74" si="9">(D73-E73)/E73</f>
        <v>-1.6616667999893597E-2</v>
      </c>
      <c r="E74" s="133">
        <f t="shared" si="9"/>
        <v>-0.1322197681595951</v>
      </c>
      <c r="F74" s="133">
        <f t="shared" si="9"/>
        <v>-5.8859397451343234E-2</v>
      </c>
      <c r="G74" s="133">
        <f t="shared" si="9"/>
        <v>-0.16226512118163652</v>
      </c>
      <c r="H74" s="133">
        <f t="shared" si="9"/>
        <v>1.7361362231854117E-2</v>
      </c>
      <c r="I74" s="133">
        <f t="shared" si="9"/>
        <v>-3.9530569326685645E-2</v>
      </c>
      <c r="J74" s="133">
        <f t="shared" si="9"/>
        <v>9.3130671819746366E-2</v>
      </c>
      <c r="K74" s="133">
        <f t="shared" si="9"/>
        <v>-0.12770256299685576</v>
      </c>
      <c r="L74" s="133">
        <f t="shared" si="9"/>
        <v>-7.962202479710348E-2</v>
      </c>
      <c r="M74" s="133">
        <f t="shared" si="9"/>
        <v>-2.9456332610891194E-2</v>
      </c>
      <c r="N74" s="133">
        <f t="shared" si="9"/>
        <v>-3.9306097641847462E-2</v>
      </c>
      <c r="O74" s="133">
        <f t="shared" si="9"/>
        <v>-1.3119214580566271E-2</v>
      </c>
      <c r="P74" s="133">
        <v>-7.7700000000000005E-2</v>
      </c>
    </row>
    <row r="75" spans="1:17" ht="16.5" thickTop="1" x14ac:dyDescent="0.25">
      <c r="A75" s="110" t="s">
        <v>60</v>
      </c>
      <c r="B75" s="110"/>
      <c r="C75" s="107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</row>
    <row r="76" spans="1:17" ht="15.75" x14ac:dyDescent="0.25">
      <c r="A76" s="108" t="s">
        <v>61</v>
      </c>
      <c r="B76" s="108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</row>
    <row r="77" spans="1:17" ht="15.75" x14ac:dyDescent="0.25">
      <c r="A77" s="107" t="s">
        <v>62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</row>
    <row r="78" spans="1:17" ht="15.75" x14ac:dyDescent="0.25">
      <c r="A78" s="111" t="s">
        <v>63</v>
      </c>
      <c r="B78" s="111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</row>
    <row r="79" spans="1:17" ht="15.75" x14ac:dyDescent="0.25">
      <c r="A79" s="107" t="s">
        <v>64</v>
      </c>
      <c r="B79" s="10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7" ht="15.75" x14ac:dyDescent="0.25">
      <c r="A80" s="112" t="s">
        <v>65</v>
      </c>
      <c r="B80" s="112"/>
    </row>
  </sheetData>
  <sheetProtection algorithmName="SHA-512" hashValue="GDMoQX6WN6z8R+c4GoseLGV0DaZx3lpWNYm5c2oiKUqFZfXv23cBw64mLn0sVT+wp21l88zajCUnfNLg6v9zAg==" saltValue="RkbEJieTOP8+2w51DLAA3A==" spinCount="100000" sheet="1" objects="1" scenarios="1"/>
  <mergeCells count="8">
    <mergeCell ref="A2:P2"/>
    <mergeCell ref="A11:P11"/>
    <mergeCell ref="A27:P27"/>
    <mergeCell ref="A18:P18"/>
    <mergeCell ref="A63:P63"/>
    <mergeCell ref="A36:P36"/>
    <mergeCell ref="A55:P55"/>
    <mergeCell ref="A46:P46"/>
  </mergeCells>
  <pageMargins left="0.7" right="0.7" top="0.8125" bottom="0.53472222222222221" header="0.3" footer="0.3"/>
  <pageSetup scale="99" fitToHeight="0" orientation="landscape" r:id="rId1"/>
  <headerFooter>
    <oddHeader>&amp;L&amp;10&amp;K000000IPHC-2021-TSD-025&amp;C&amp;"-,Bold"Time-series of non-directed commercial discard mortality estimates (000s lb, net weight) by fishery&amp;"-,Regular"
PREPARED BY: IPHC SECRETARIAT (&amp;K000000POSTED 15 JANUARY 2021&amp;K01+000)&amp;R&amp;G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showGridLines="0" showRowColHeaders="0" showRuler="0" view="pageLayout" zoomScaleNormal="115" workbookViewId="0">
      <selection activeCell="K2" sqref="K2"/>
    </sheetView>
  </sheetViews>
  <sheetFormatPr defaultRowHeight="15" x14ac:dyDescent="0.25"/>
  <cols>
    <col min="1" max="1" width="26.140625" customWidth="1"/>
    <col min="2" max="2" width="6.42578125" bestFit="1" customWidth="1"/>
    <col min="3" max="9" width="6.140625" bestFit="1" customWidth="1"/>
    <col min="11" max="11" width="9.42578125" customWidth="1"/>
  </cols>
  <sheetData>
    <row r="1" spans="1:11" ht="15.75" thickBot="1" x14ac:dyDescent="0.3">
      <c r="A1" s="79" t="s">
        <v>6</v>
      </c>
      <c r="B1" s="74">
        <v>2005</v>
      </c>
      <c r="C1" s="74">
        <v>2004</v>
      </c>
      <c r="D1" s="74">
        <v>2003</v>
      </c>
      <c r="E1" s="74">
        <v>2002</v>
      </c>
      <c r="F1" s="74">
        <v>2001</v>
      </c>
      <c r="G1" s="74">
        <v>2000</v>
      </c>
      <c r="H1" s="74">
        <v>1999</v>
      </c>
      <c r="I1" s="74">
        <v>1998</v>
      </c>
    </row>
    <row r="2" spans="1:11" ht="15.75" x14ac:dyDescent="0.25">
      <c r="A2" s="169" t="s">
        <v>23</v>
      </c>
      <c r="B2" s="169"/>
      <c r="C2" s="169"/>
      <c r="D2" s="169"/>
      <c r="E2" s="169"/>
      <c r="F2" s="169"/>
      <c r="G2" s="169"/>
      <c r="H2" s="169"/>
      <c r="I2" s="169"/>
    </row>
    <row r="3" spans="1:11" x14ac:dyDescent="0.25">
      <c r="A3" s="65" t="s">
        <v>0</v>
      </c>
      <c r="B3" s="9">
        <v>66.634639500000006</v>
      </c>
      <c r="C3" s="9">
        <v>65.840976299999994</v>
      </c>
      <c r="D3" s="9">
        <v>52.19989005</v>
      </c>
      <c r="E3" s="9">
        <v>37.632863399999998</v>
      </c>
      <c r="F3" s="75">
        <v>16</v>
      </c>
      <c r="G3" s="75">
        <v>16</v>
      </c>
      <c r="H3" s="75">
        <v>16</v>
      </c>
      <c r="I3" s="75">
        <v>16</v>
      </c>
    </row>
    <row r="4" spans="1:11" x14ac:dyDescent="0.25">
      <c r="A4" s="65" t="s">
        <v>12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</row>
    <row r="5" spans="1:11" x14ac:dyDescent="0.25">
      <c r="A5" s="65" t="s">
        <v>16</v>
      </c>
      <c r="B5" s="9">
        <v>474</v>
      </c>
      <c r="C5" s="9">
        <v>220</v>
      </c>
      <c r="D5" s="9">
        <v>206</v>
      </c>
      <c r="E5" s="9">
        <v>570</v>
      </c>
      <c r="F5" s="9">
        <v>796</v>
      </c>
      <c r="G5" s="9">
        <v>781</v>
      </c>
      <c r="H5" s="9">
        <v>946</v>
      </c>
      <c r="I5" s="9">
        <v>1041</v>
      </c>
      <c r="K5" s="6"/>
    </row>
    <row r="6" spans="1:11" ht="15.75" x14ac:dyDescent="0.25">
      <c r="A6" s="65" t="s">
        <v>35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K6" s="5"/>
    </row>
    <row r="7" spans="1:11" ht="15.75" x14ac:dyDescent="0.25">
      <c r="A7" s="65" t="s">
        <v>36</v>
      </c>
      <c r="B7" s="9">
        <v>3.3069299999999995</v>
      </c>
      <c r="C7" s="9">
        <v>3.0258409499999992</v>
      </c>
      <c r="D7" s="9">
        <v>4.381682249999999</v>
      </c>
      <c r="E7" s="9">
        <v>1.8849500999999995</v>
      </c>
      <c r="F7" s="14">
        <v>0</v>
      </c>
      <c r="G7" s="14">
        <v>0</v>
      </c>
      <c r="H7" s="14">
        <v>0</v>
      </c>
      <c r="I7" s="14">
        <v>0</v>
      </c>
    </row>
    <row r="8" spans="1:11" x14ac:dyDescent="0.25">
      <c r="A8" s="65" t="s">
        <v>13</v>
      </c>
      <c r="B8" s="9">
        <v>0</v>
      </c>
      <c r="C8" s="9">
        <v>0</v>
      </c>
      <c r="D8" s="9">
        <v>0</v>
      </c>
      <c r="E8" s="9">
        <v>25</v>
      </c>
      <c r="F8" s="9">
        <v>25</v>
      </c>
      <c r="G8" s="9">
        <v>25</v>
      </c>
      <c r="H8" s="9">
        <v>25</v>
      </c>
      <c r="I8" s="9">
        <v>25</v>
      </c>
    </row>
    <row r="9" spans="1:11" ht="15.75" x14ac:dyDescent="0.25">
      <c r="A9" s="64" t="s">
        <v>37</v>
      </c>
      <c r="B9" s="63" t="s">
        <v>8</v>
      </c>
      <c r="C9" s="63" t="s">
        <v>8</v>
      </c>
      <c r="D9" s="63" t="s">
        <v>8</v>
      </c>
      <c r="E9" s="63" t="s">
        <v>8</v>
      </c>
      <c r="F9" s="63" t="s">
        <v>8</v>
      </c>
      <c r="G9" s="63" t="s">
        <v>8</v>
      </c>
      <c r="H9" s="63" t="s">
        <v>8</v>
      </c>
      <c r="I9" s="63" t="s">
        <v>8</v>
      </c>
    </row>
    <row r="10" spans="1:11" x14ac:dyDescent="0.25">
      <c r="A10" s="23" t="s">
        <v>1</v>
      </c>
      <c r="B10" s="24">
        <f t="shared" ref="B10:H10" si="0">SUM(B3:B9)</f>
        <v>543.94156950000001</v>
      </c>
      <c r="C10" s="24">
        <f t="shared" si="0"/>
        <v>288.86681724999994</v>
      </c>
      <c r="D10" s="24">
        <f t="shared" si="0"/>
        <v>262.5815723</v>
      </c>
      <c r="E10" s="24">
        <f t="shared" si="0"/>
        <v>634.51781349999999</v>
      </c>
      <c r="F10" s="24">
        <f t="shared" si="0"/>
        <v>837</v>
      </c>
      <c r="G10" s="24">
        <f t="shared" si="0"/>
        <v>822</v>
      </c>
      <c r="H10" s="24">
        <f t="shared" si="0"/>
        <v>987</v>
      </c>
      <c r="I10" s="24">
        <f>SUM(I3:I9)</f>
        <v>1082</v>
      </c>
    </row>
    <row r="11" spans="1:11" ht="15.75" x14ac:dyDescent="0.25">
      <c r="A11" s="172" t="s">
        <v>24</v>
      </c>
      <c r="B11" s="172"/>
      <c r="C11" s="172"/>
      <c r="D11" s="172"/>
      <c r="E11" s="172"/>
      <c r="F11" s="172"/>
      <c r="G11" s="172"/>
      <c r="H11" s="172"/>
      <c r="I11" s="172"/>
    </row>
    <row r="12" spans="1:11" ht="15.75" x14ac:dyDescent="0.25">
      <c r="A12" s="65" t="s">
        <v>38</v>
      </c>
      <c r="B12" s="48" t="s">
        <v>8</v>
      </c>
      <c r="C12" s="48" t="s">
        <v>8</v>
      </c>
      <c r="D12" s="48" t="s">
        <v>8</v>
      </c>
      <c r="E12" s="48" t="s">
        <v>8</v>
      </c>
      <c r="F12" s="48" t="s">
        <v>8</v>
      </c>
      <c r="G12" s="48" t="s">
        <v>8</v>
      </c>
      <c r="H12" s="48" t="s">
        <v>8</v>
      </c>
      <c r="I12" s="48" t="s">
        <v>8</v>
      </c>
    </row>
    <row r="13" spans="1:11" ht="15.75" x14ac:dyDescent="0.25">
      <c r="A13" s="65" t="s">
        <v>39</v>
      </c>
      <c r="B13" s="61" t="s">
        <v>8</v>
      </c>
      <c r="C13" s="61" t="s">
        <v>8</v>
      </c>
      <c r="D13" s="61" t="s">
        <v>8</v>
      </c>
      <c r="E13" s="61" t="s">
        <v>8</v>
      </c>
      <c r="F13" s="61" t="s">
        <v>8</v>
      </c>
      <c r="G13" s="61" t="s">
        <v>8</v>
      </c>
      <c r="H13" s="61" t="s">
        <v>8</v>
      </c>
      <c r="I13" s="61" t="s">
        <v>8</v>
      </c>
    </row>
    <row r="14" spans="1:11" x14ac:dyDescent="0.25">
      <c r="A14" s="65" t="s">
        <v>14</v>
      </c>
      <c r="B14" s="9">
        <v>346</v>
      </c>
      <c r="C14" s="9">
        <v>251</v>
      </c>
      <c r="D14" s="9">
        <v>244</v>
      </c>
      <c r="E14" s="9">
        <v>244</v>
      </c>
      <c r="F14" s="9">
        <v>177</v>
      </c>
      <c r="G14" s="9">
        <v>230</v>
      </c>
      <c r="H14" s="9">
        <v>193</v>
      </c>
      <c r="I14" s="9">
        <v>213</v>
      </c>
    </row>
    <row r="15" spans="1:11" ht="15.75" x14ac:dyDescent="0.25">
      <c r="A15" s="65" t="s">
        <v>40</v>
      </c>
      <c r="B15" s="71" t="s">
        <v>8</v>
      </c>
      <c r="C15" s="71" t="s">
        <v>8</v>
      </c>
      <c r="D15" s="71" t="s">
        <v>8</v>
      </c>
      <c r="E15" s="71" t="s">
        <v>8</v>
      </c>
      <c r="F15" s="71" t="s">
        <v>8</v>
      </c>
      <c r="G15" s="71" t="s">
        <v>8</v>
      </c>
      <c r="H15" s="71" t="s">
        <v>8</v>
      </c>
      <c r="I15" s="71" t="s">
        <v>8</v>
      </c>
    </row>
    <row r="16" spans="1:11" ht="15.75" x14ac:dyDescent="0.25">
      <c r="A16" s="64" t="s">
        <v>41</v>
      </c>
      <c r="B16" s="63" t="s">
        <v>8</v>
      </c>
      <c r="C16" s="63" t="s">
        <v>8</v>
      </c>
      <c r="D16" s="63" t="s">
        <v>8</v>
      </c>
      <c r="E16" s="63" t="s">
        <v>8</v>
      </c>
      <c r="F16" s="63" t="s">
        <v>8</v>
      </c>
      <c r="G16" s="63" t="s">
        <v>8</v>
      </c>
      <c r="H16" s="63" t="s">
        <v>8</v>
      </c>
      <c r="I16" s="63" t="s">
        <v>8</v>
      </c>
    </row>
    <row r="17" spans="1:13" x14ac:dyDescent="0.25">
      <c r="A17" s="23" t="s">
        <v>1</v>
      </c>
      <c r="B17" s="24">
        <f>SUM(B12:B16)</f>
        <v>346</v>
      </c>
      <c r="C17" s="24">
        <f t="shared" ref="C17:I17" si="1">SUM(C12:C16)</f>
        <v>251</v>
      </c>
      <c r="D17" s="24">
        <f t="shared" si="1"/>
        <v>244</v>
      </c>
      <c r="E17" s="24">
        <f t="shared" si="1"/>
        <v>244</v>
      </c>
      <c r="F17" s="24">
        <f t="shared" si="1"/>
        <v>177</v>
      </c>
      <c r="G17" s="24">
        <f t="shared" si="1"/>
        <v>230</v>
      </c>
      <c r="H17" s="24">
        <f t="shared" si="1"/>
        <v>193</v>
      </c>
      <c r="I17" s="24">
        <f t="shared" si="1"/>
        <v>213</v>
      </c>
    </row>
    <row r="18" spans="1:13" ht="15.75" x14ac:dyDescent="0.25">
      <c r="A18" s="172" t="s">
        <v>25</v>
      </c>
      <c r="B18" s="172"/>
      <c r="C18" s="172"/>
      <c r="D18" s="172"/>
      <c r="E18" s="172"/>
      <c r="F18" s="172"/>
      <c r="G18" s="172"/>
      <c r="H18" s="172"/>
      <c r="I18" s="172"/>
    </row>
    <row r="19" spans="1:13" x14ac:dyDescent="0.25">
      <c r="A19" s="65" t="s">
        <v>3</v>
      </c>
      <c r="B19" s="9">
        <v>3</v>
      </c>
      <c r="C19" s="9">
        <v>3</v>
      </c>
      <c r="D19" s="9">
        <v>3</v>
      </c>
      <c r="E19" s="9">
        <v>3</v>
      </c>
      <c r="F19" s="9">
        <v>3</v>
      </c>
      <c r="G19" s="9">
        <v>3</v>
      </c>
      <c r="H19" s="9">
        <v>3</v>
      </c>
      <c r="I19" s="9">
        <v>3</v>
      </c>
    </row>
    <row r="20" spans="1:13" x14ac:dyDescent="0.25">
      <c r="A20" s="65" t="s">
        <v>2</v>
      </c>
      <c r="B20" s="9">
        <v>1</v>
      </c>
      <c r="C20" s="9">
        <v>23</v>
      </c>
      <c r="D20" s="9">
        <v>2</v>
      </c>
      <c r="E20" s="9">
        <v>1</v>
      </c>
      <c r="F20" s="9">
        <v>2</v>
      </c>
      <c r="G20" s="9">
        <v>56</v>
      </c>
      <c r="H20" s="9">
        <v>18</v>
      </c>
      <c r="I20" s="9">
        <v>18</v>
      </c>
    </row>
    <row r="21" spans="1:13" x14ac:dyDescent="0.25">
      <c r="A21" s="22" t="s">
        <v>22</v>
      </c>
      <c r="B21" s="9">
        <v>33</v>
      </c>
      <c r="C21" s="9">
        <v>33</v>
      </c>
      <c r="D21" s="9">
        <v>33</v>
      </c>
      <c r="E21" s="9">
        <v>33</v>
      </c>
      <c r="F21" s="9">
        <v>33</v>
      </c>
      <c r="G21" s="9">
        <v>33</v>
      </c>
      <c r="H21" s="9">
        <v>33</v>
      </c>
      <c r="I21" s="9">
        <v>33</v>
      </c>
    </row>
    <row r="22" spans="1:13" x14ac:dyDescent="0.25">
      <c r="A22" s="65" t="s">
        <v>15</v>
      </c>
      <c r="B22" s="9">
        <v>13.1</v>
      </c>
      <c r="C22" s="9">
        <v>10.6</v>
      </c>
      <c r="D22" s="9">
        <v>30.1</v>
      </c>
      <c r="E22" s="9">
        <v>22.2</v>
      </c>
      <c r="F22" s="9">
        <v>20.3</v>
      </c>
      <c r="G22" s="9">
        <v>35</v>
      </c>
      <c r="H22" s="9">
        <v>13</v>
      </c>
      <c r="I22" s="9">
        <v>30.3</v>
      </c>
    </row>
    <row r="23" spans="1:13" x14ac:dyDescent="0.25">
      <c r="A23" s="65" t="s">
        <v>16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9">
        <v>4</v>
      </c>
    </row>
    <row r="24" spans="1:13" ht="15.75" x14ac:dyDescent="0.25">
      <c r="A24" s="64" t="s">
        <v>41</v>
      </c>
      <c r="B24" s="63" t="s">
        <v>8</v>
      </c>
      <c r="C24" s="63" t="s">
        <v>8</v>
      </c>
      <c r="D24" s="63" t="s">
        <v>8</v>
      </c>
      <c r="E24" s="63" t="s">
        <v>8</v>
      </c>
      <c r="F24" s="63" t="s">
        <v>8</v>
      </c>
      <c r="G24" s="63" t="s">
        <v>8</v>
      </c>
      <c r="H24" s="63" t="s">
        <v>8</v>
      </c>
      <c r="I24" s="63" t="s">
        <v>8</v>
      </c>
    </row>
    <row r="25" spans="1:13" x14ac:dyDescent="0.25">
      <c r="A25" s="23" t="s">
        <v>1</v>
      </c>
      <c r="B25" s="24">
        <f>SUM(B19:B24)</f>
        <v>50.1</v>
      </c>
      <c r="C25" s="24">
        <f t="shared" ref="C25:I25" si="2">SUM(C19:C24)</f>
        <v>69.599999999999994</v>
      </c>
      <c r="D25" s="24">
        <f t="shared" si="2"/>
        <v>68.099999999999994</v>
      </c>
      <c r="E25" s="24">
        <f t="shared" si="2"/>
        <v>59.2</v>
      </c>
      <c r="F25" s="24">
        <f t="shared" si="2"/>
        <v>58.3</v>
      </c>
      <c r="G25" s="24">
        <f t="shared" si="2"/>
        <v>127</v>
      </c>
      <c r="H25" s="24">
        <f t="shared" si="2"/>
        <v>67</v>
      </c>
      <c r="I25" s="24">
        <f t="shared" si="2"/>
        <v>88.3</v>
      </c>
      <c r="M25" s="1"/>
    </row>
    <row r="26" spans="1:13" ht="15.75" x14ac:dyDescent="0.25">
      <c r="A26" s="172" t="s">
        <v>43</v>
      </c>
      <c r="B26" s="172"/>
      <c r="C26" s="172"/>
      <c r="D26" s="172"/>
      <c r="E26" s="172"/>
      <c r="F26" s="172"/>
      <c r="G26" s="172"/>
      <c r="H26" s="172"/>
      <c r="I26" s="172"/>
    </row>
    <row r="27" spans="1:13" x14ac:dyDescent="0.25">
      <c r="A27" s="65" t="s">
        <v>19</v>
      </c>
      <c r="B27" s="9">
        <v>8.2750000000000004</v>
      </c>
      <c r="C27" s="9">
        <v>9.9879999999999995</v>
      </c>
      <c r="D27" s="9">
        <v>7.8639999999999999</v>
      </c>
      <c r="E27" s="9">
        <v>7.2990000000000004</v>
      </c>
      <c r="F27" s="9">
        <v>4.8949999999999996</v>
      </c>
      <c r="G27" s="9">
        <v>6.8929999999999998</v>
      </c>
      <c r="H27" s="9">
        <v>8.2590000000000003</v>
      </c>
      <c r="I27" s="9">
        <v>13.103</v>
      </c>
    </row>
    <row r="28" spans="1:13" x14ac:dyDescent="0.25">
      <c r="A28" s="65" t="s">
        <v>3</v>
      </c>
      <c r="B28" s="9">
        <v>119</v>
      </c>
      <c r="C28" s="9">
        <v>119</v>
      </c>
      <c r="D28" s="9">
        <v>119</v>
      </c>
      <c r="E28" s="9">
        <v>119</v>
      </c>
      <c r="F28" s="9">
        <v>119</v>
      </c>
      <c r="G28" s="9">
        <v>119</v>
      </c>
      <c r="H28" s="9">
        <v>119</v>
      </c>
      <c r="I28" s="9">
        <v>119</v>
      </c>
      <c r="M28" s="3"/>
    </row>
    <row r="29" spans="1:13" x14ac:dyDescent="0.25">
      <c r="A29" s="65" t="s">
        <v>2</v>
      </c>
      <c r="B29" s="9">
        <v>149</v>
      </c>
      <c r="C29" s="9">
        <v>244</v>
      </c>
      <c r="D29" s="9">
        <v>389</v>
      </c>
      <c r="E29" s="9">
        <v>128</v>
      </c>
      <c r="F29" s="9">
        <v>203</v>
      </c>
      <c r="G29" s="9">
        <v>281</v>
      </c>
      <c r="H29" s="9">
        <v>317</v>
      </c>
      <c r="I29" s="9">
        <v>360</v>
      </c>
    </row>
    <row r="30" spans="1:13" ht="15.75" x14ac:dyDescent="0.25">
      <c r="A30" s="22" t="s">
        <v>42</v>
      </c>
      <c r="B30" s="71" t="s">
        <v>8</v>
      </c>
      <c r="C30" s="71" t="s">
        <v>8</v>
      </c>
      <c r="D30" s="71" t="s">
        <v>8</v>
      </c>
      <c r="E30" s="71" t="s">
        <v>8</v>
      </c>
      <c r="F30" s="71" t="s">
        <v>8</v>
      </c>
      <c r="G30" s="71" t="s">
        <v>8</v>
      </c>
      <c r="H30" s="71" t="s">
        <v>8</v>
      </c>
      <c r="I30" s="71" t="s">
        <v>8</v>
      </c>
    </row>
    <row r="31" spans="1:13" x14ac:dyDescent="0.25">
      <c r="A31" s="65" t="s">
        <v>12</v>
      </c>
      <c r="B31" s="9">
        <v>28</v>
      </c>
      <c r="C31" s="9">
        <v>15</v>
      </c>
      <c r="D31" s="9">
        <v>5</v>
      </c>
      <c r="E31" s="9">
        <v>2</v>
      </c>
      <c r="F31" s="9">
        <v>23</v>
      </c>
      <c r="G31" s="9">
        <v>10</v>
      </c>
      <c r="H31" s="9">
        <v>41</v>
      </c>
      <c r="I31" s="9">
        <v>15</v>
      </c>
    </row>
    <row r="32" spans="1:13" x14ac:dyDescent="0.25">
      <c r="A32" s="65" t="s">
        <v>20</v>
      </c>
      <c r="B32" s="9">
        <v>10</v>
      </c>
      <c r="C32" s="9">
        <v>10</v>
      </c>
      <c r="D32" s="9">
        <v>10</v>
      </c>
      <c r="E32" s="9">
        <v>10</v>
      </c>
      <c r="F32" s="9">
        <v>10</v>
      </c>
      <c r="G32" s="9">
        <v>10</v>
      </c>
      <c r="H32" s="9">
        <v>10</v>
      </c>
      <c r="I32" s="9">
        <v>10</v>
      </c>
    </row>
    <row r="33" spans="1:9" x14ac:dyDescent="0.25">
      <c r="A33" s="65" t="s">
        <v>16</v>
      </c>
      <c r="B33" s="9">
        <v>2664</v>
      </c>
      <c r="C33" s="9">
        <v>3033</v>
      </c>
      <c r="D33" s="9">
        <v>2407</v>
      </c>
      <c r="E33" s="9">
        <v>1685</v>
      </c>
      <c r="F33" s="9">
        <v>2404</v>
      </c>
      <c r="G33" s="9">
        <v>2222</v>
      </c>
      <c r="H33" s="9">
        <v>2148</v>
      </c>
      <c r="I33" s="9">
        <v>1908</v>
      </c>
    </row>
    <row r="34" spans="1:9" ht="15.75" x14ac:dyDescent="0.25">
      <c r="A34" s="64" t="s">
        <v>41</v>
      </c>
      <c r="B34" s="63" t="s">
        <v>8</v>
      </c>
      <c r="C34" s="63" t="s">
        <v>8</v>
      </c>
      <c r="D34" s="63" t="s">
        <v>8</v>
      </c>
      <c r="E34" s="63" t="s">
        <v>8</v>
      </c>
      <c r="F34" s="63" t="s">
        <v>8</v>
      </c>
      <c r="G34" s="63" t="s">
        <v>8</v>
      </c>
      <c r="H34" s="63" t="s">
        <v>8</v>
      </c>
      <c r="I34" s="63" t="s">
        <v>8</v>
      </c>
    </row>
    <row r="35" spans="1:9" x14ac:dyDescent="0.25">
      <c r="A35" s="23" t="s">
        <v>1</v>
      </c>
      <c r="B35" s="24">
        <f>SUM(B27:B34)</f>
        <v>2978.2750000000001</v>
      </c>
      <c r="C35" s="24">
        <f t="shared" ref="C35:I35" si="3">SUM(C27:C34)</f>
        <v>3430.9879999999998</v>
      </c>
      <c r="D35" s="24">
        <f t="shared" si="3"/>
        <v>2937.864</v>
      </c>
      <c r="E35" s="24">
        <f t="shared" si="3"/>
        <v>1951.299</v>
      </c>
      <c r="F35" s="24">
        <f t="shared" si="3"/>
        <v>2763.895</v>
      </c>
      <c r="G35" s="24">
        <f t="shared" si="3"/>
        <v>2648.893</v>
      </c>
      <c r="H35" s="24">
        <f t="shared" si="3"/>
        <v>2643.259</v>
      </c>
      <c r="I35" s="24">
        <f t="shared" si="3"/>
        <v>2425.1030000000001</v>
      </c>
    </row>
    <row r="36" spans="1:9" ht="15.75" x14ac:dyDescent="0.25">
      <c r="A36" s="172" t="s">
        <v>26</v>
      </c>
      <c r="B36" s="172"/>
      <c r="C36" s="172"/>
      <c r="D36" s="172"/>
      <c r="E36" s="172"/>
      <c r="F36" s="172"/>
      <c r="G36" s="172"/>
      <c r="H36" s="172"/>
      <c r="I36" s="172"/>
    </row>
    <row r="37" spans="1:9" x14ac:dyDescent="0.25">
      <c r="A37" s="65" t="s">
        <v>19</v>
      </c>
      <c r="B37" s="76">
        <v>0</v>
      </c>
      <c r="C37" s="76">
        <v>0</v>
      </c>
      <c r="D37" s="76">
        <v>0</v>
      </c>
      <c r="E37" s="76">
        <v>0</v>
      </c>
      <c r="F37" s="76">
        <v>0</v>
      </c>
      <c r="G37" s="76">
        <v>2.5999999999999999E-2</v>
      </c>
      <c r="H37" s="76">
        <v>5.7590000000000003</v>
      </c>
      <c r="I37" s="76">
        <v>9.0109999999999992</v>
      </c>
    </row>
    <row r="38" spans="1:9" x14ac:dyDescent="0.25">
      <c r="A38" s="65" t="s">
        <v>3</v>
      </c>
      <c r="B38" s="9">
        <v>116</v>
      </c>
      <c r="C38" s="9">
        <v>116</v>
      </c>
      <c r="D38" s="9">
        <v>116</v>
      </c>
      <c r="E38" s="9">
        <v>116</v>
      </c>
      <c r="F38" s="9">
        <v>116</v>
      </c>
      <c r="G38" s="9">
        <v>116</v>
      </c>
      <c r="H38" s="9">
        <v>116</v>
      </c>
      <c r="I38" s="9">
        <v>116</v>
      </c>
    </row>
    <row r="39" spans="1:9" x14ac:dyDescent="0.25">
      <c r="A39" s="65" t="s">
        <v>2</v>
      </c>
      <c r="B39" s="9">
        <v>69</v>
      </c>
      <c r="C39" s="9">
        <v>205</v>
      </c>
      <c r="D39" s="9">
        <v>198</v>
      </c>
      <c r="E39" s="9">
        <v>248</v>
      </c>
      <c r="F39" s="9">
        <v>171</v>
      </c>
      <c r="G39" s="9">
        <v>143</v>
      </c>
      <c r="H39" s="9">
        <v>281</v>
      </c>
      <c r="I39" s="9">
        <v>89</v>
      </c>
    </row>
    <row r="40" spans="1:9" ht="15.75" x14ac:dyDescent="0.25">
      <c r="A40" s="22" t="s">
        <v>42</v>
      </c>
      <c r="B40" s="71" t="s">
        <v>8</v>
      </c>
      <c r="C40" s="71" t="s">
        <v>8</v>
      </c>
      <c r="D40" s="71" t="s">
        <v>8</v>
      </c>
      <c r="E40" s="71" t="s">
        <v>8</v>
      </c>
      <c r="F40" s="71" t="s">
        <v>8</v>
      </c>
      <c r="G40" s="71" t="s">
        <v>8</v>
      </c>
      <c r="H40" s="71" t="s">
        <v>8</v>
      </c>
      <c r="I40" s="71" t="s">
        <v>8</v>
      </c>
    </row>
    <row r="41" spans="1:9" x14ac:dyDescent="0.25">
      <c r="A41" s="65" t="s">
        <v>15</v>
      </c>
      <c r="B41" s="9">
        <v>50</v>
      </c>
      <c r="C41" s="9">
        <v>50</v>
      </c>
      <c r="D41" s="9">
        <v>50</v>
      </c>
      <c r="E41" s="9">
        <v>50</v>
      </c>
      <c r="F41" s="9">
        <v>50</v>
      </c>
      <c r="G41" s="9">
        <v>50</v>
      </c>
      <c r="H41" s="9">
        <v>50</v>
      </c>
      <c r="I41" s="9">
        <v>50</v>
      </c>
    </row>
    <row r="42" spans="1:9" x14ac:dyDescent="0.25">
      <c r="A42" s="65" t="s">
        <v>12</v>
      </c>
      <c r="B42" s="9">
        <v>29</v>
      </c>
      <c r="C42" s="9">
        <v>37</v>
      </c>
      <c r="D42" s="9">
        <v>29</v>
      </c>
      <c r="E42" s="9">
        <v>2</v>
      </c>
      <c r="F42" s="9">
        <v>18</v>
      </c>
      <c r="G42" s="9">
        <v>7</v>
      </c>
      <c r="H42" s="9">
        <v>106</v>
      </c>
      <c r="I42" s="9">
        <v>4</v>
      </c>
    </row>
    <row r="43" spans="1:9" x14ac:dyDescent="0.25">
      <c r="A43" s="65" t="s">
        <v>16</v>
      </c>
      <c r="B43" s="18">
        <v>862</v>
      </c>
      <c r="C43" s="18">
        <v>866</v>
      </c>
      <c r="D43" s="18">
        <v>1341</v>
      </c>
      <c r="E43" s="18">
        <v>1508</v>
      </c>
      <c r="F43" s="18">
        <v>1320</v>
      </c>
      <c r="G43" s="18">
        <v>1194</v>
      </c>
      <c r="H43" s="18">
        <v>1184</v>
      </c>
      <c r="I43" s="18">
        <v>1130</v>
      </c>
    </row>
    <row r="44" spans="1:9" ht="15.75" x14ac:dyDescent="0.25">
      <c r="A44" s="64" t="s">
        <v>41</v>
      </c>
      <c r="B44" s="63" t="s">
        <v>8</v>
      </c>
      <c r="C44" s="63" t="s">
        <v>8</v>
      </c>
      <c r="D44" s="63" t="s">
        <v>8</v>
      </c>
      <c r="E44" s="63" t="s">
        <v>8</v>
      </c>
      <c r="F44" s="63" t="s">
        <v>8</v>
      </c>
      <c r="G44" s="63" t="s">
        <v>8</v>
      </c>
      <c r="H44" s="63" t="s">
        <v>8</v>
      </c>
      <c r="I44" s="63" t="s">
        <v>8</v>
      </c>
    </row>
    <row r="45" spans="1:9" x14ac:dyDescent="0.25">
      <c r="A45" s="23" t="s">
        <v>1</v>
      </c>
      <c r="B45" s="24">
        <f>SUM(B37:B44)</f>
        <v>1126</v>
      </c>
      <c r="C45" s="24">
        <f t="shared" ref="C45:I45" si="4">SUM(C37:C44)</f>
        <v>1274</v>
      </c>
      <c r="D45" s="24">
        <f t="shared" si="4"/>
        <v>1734</v>
      </c>
      <c r="E45" s="24">
        <f t="shared" si="4"/>
        <v>1924</v>
      </c>
      <c r="F45" s="24">
        <f t="shared" si="4"/>
        <v>1675</v>
      </c>
      <c r="G45" s="24">
        <f t="shared" si="4"/>
        <v>1510.0260000000001</v>
      </c>
      <c r="H45" s="24">
        <f t="shared" si="4"/>
        <v>1742.759</v>
      </c>
      <c r="I45" s="24">
        <f t="shared" si="4"/>
        <v>1398.011</v>
      </c>
    </row>
    <row r="46" spans="1:9" ht="15.75" x14ac:dyDescent="0.25">
      <c r="A46" s="172" t="s">
        <v>27</v>
      </c>
      <c r="B46" s="172"/>
      <c r="C46" s="172"/>
      <c r="D46" s="172"/>
      <c r="E46" s="172"/>
      <c r="F46" s="172"/>
      <c r="G46" s="172"/>
      <c r="H46" s="172"/>
      <c r="I46" s="172"/>
    </row>
    <row r="47" spans="1:9" x14ac:dyDescent="0.25">
      <c r="A47" s="65" t="s">
        <v>19</v>
      </c>
      <c r="B47" s="14">
        <v>0</v>
      </c>
      <c r="C47" s="14">
        <v>0</v>
      </c>
      <c r="D47" s="14">
        <v>0</v>
      </c>
      <c r="E47" s="14">
        <v>0.95299999999999996</v>
      </c>
      <c r="F47" s="14">
        <v>0</v>
      </c>
      <c r="G47" s="14">
        <v>0</v>
      </c>
      <c r="H47" s="14">
        <v>0.13700000000000001</v>
      </c>
      <c r="I47" s="14">
        <v>0.126</v>
      </c>
    </row>
    <row r="48" spans="1:9" x14ac:dyDescent="0.25">
      <c r="A48" s="65" t="s">
        <v>3</v>
      </c>
      <c r="B48" s="14">
        <v>15</v>
      </c>
      <c r="C48" s="14">
        <v>15</v>
      </c>
      <c r="D48" s="14">
        <v>15</v>
      </c>
      <c r="E48" s="14">
        <v>15</v>
      </c>
      <c r="F48" s="14">
        <v>15</v>
      </c>
      <c r="G48" s="14">
        <v>15</v>
      </c>
      <c r="H48" s="14">
        <v>15</v>
      </c>
      <c r="I48" s="14">
        <v>15</v>
      </c>
    </row>
    <row r="49" spans="1:9" ht="15.75" x14ac:dyDescent="0.25">
      <c r="A49" s="65" t="s">
        <v>9</v>
      </c>
      <c r="B49" s="57"/>
      <c r="C49" s="57"/>
      <c r="D49" s="57"/>
      <c r="E49" s="57"/>
      <c r="F49" s="57"/>
      <c r="G49" s="57"/>
      <c r="H49" s="57"/>
      <c r="I49" s="57"/>
    </row>
    <row r="50" spans="1:9" ht="15.75" x14ac:dyDescent="0.25">
      <c r="A50" s="22" t="s">
        <v>42</v>
      </c>
      <c r="B50" s="71" t="s">
        <v>8</v>
      </c>
      <c r="C50" s="71" t="s">
        <v>8</v>
      </c>
      <c r="D50" s="71" t="s">
        <v>8</v>
      </c>
      <c r="E50" s="71" t="s">
        <v>8</v>
      </c>
      <c r="F50" s="71" t="s">
        <v>8</v>
      </c>
      <c r="G50" s="71" t="s">
        <v>8</v>
      </c>
      <c r="H50" s="71" t="s">
        <v>8</v>
      </c>
      <c r="I50" s="71" t="s">
        <v>8</v>
      </c>
    </row>
    <row r="51" spans="1:9" ht="15.75" x14ac:dyDescent="0.25">
      <c r="A51" s="65" t="s">
        <v>18</v>
      </c>
      <c r="B51" s="66"/>
      <c r="C51" s="66"/>
      <c r="D51" s="66"/>
      <c r="E51" s="66"/>
      <c r="F51" s="66"/>
      <c r="G51" s="66"/>
      <c r="H51" s="66"/>
      <c r="I51" s="66"/>
    </row>
    <row r="52" spans="1:9" x14ac:dyDescent="0.25">
      <c r="A52" s="65" t="s">
        <v>15</v>
      </c>
      <c r="B52" s="14">
        <v>8.9700000000000006</v>
      </c>
      <c r="C52" s="14">
        <v>17.04</v>
      </c>
      <c r="D52" s="14">
        <v>26.620999999999999</v>
      </c>
      <c r="E52" s="14">
        <v>57.311</v>
      </c>
      <c r="F52" s="14">
        <v>52.585000000000001</v>
      </c>
      <c r="G52" s="14">
        <v>47.771000000000001</v>
      </c>
      <c r="H52" s="14">
        <v>157.31899999999999</v>
      </c>
      <c r="I52" s="14">
        <v>136.55099999999999</v>
      </c>
    </row>
    <row r="53" spans="1:9" ht="15.75" x14ac:dyDescent="0.25">
      <c r="A53" s="65" t="s">
        <v>17</v>
      </c>
      <c r="B53" s="57"/>
      <c r="C53" s="57"/>
      <c r="D53" s="57"/>
      <c r="E53" s="57"/>
      <c r="F53" s="57"/>
      <c r="G53" s="57"/>
      <c r="H53" s="57"/>
      <c r="I53" s="57"/>
    </row>
    <row r="54" spans="1:9" x14ac:dyDescent="0.25">
      <c r="A54" s="23" t="s">
        <v>1</v>
      </c>
      <c r="B54" s="24">
        <f t="shared" ref="B54:I54" si="5">SUM(B47:B53)</f>
        <v>23.97</v>
      </c>
      <c r="C54" s="24">
        <f t="shared" si="5"/>
        <v>32.04</v>
      </c>
      <c r="D54" s="24">
        <f t="shared" si="5"/>
        <v>41.620999999999995</v>
      </c>
      <c r="E54" s="24">
        <f t="shared" si="5"/>
        <v>73.263999999999996</v>
      </c>
      <c r="F54" s="24">
        <f t="shared" si="5"/>
        <v>67.585000000000008</v>
      </c>
      <c r="G54" s="24">
        <f t="shared" si="5"/>
        <v>62.771000000000001</v>
      </c>
      <c r="H54" s="24">
        <f t="shared" si="5"/>
        <v>172.45599999999999</v>
      </c>
      <c r="I54" s="24">
        <f t="shared" si="5"/>
        <v>151.67699999999999</v>
      </c>
    </row>
    <row r="55" spans="1:9" ht="15.75" x14ac:dyDescent="0.25">
      <c r="A55" s="173" t="s">
        <v>28</v>
      </c>
      <c r="B55" s="173"/>
      <c r="C55" s="173"/>
      <c r="D55" s="173"/>
      <c r="E55" s="173"/>
      <c r="F55" s="173"/>
      <c r="G55" s="173"/>
      <c r="H55" s="173"/>
      <c r="I55" s="173"/>
    </row>
    <row r="56" spans="1:9" x14ac:dyDescent="0.25">
      <c r="A56" s="65" t="s">
        <v>3</v>
      </c>
      <c r="B56" s="14">
        <v>40</v>
      </c>
      <c r="C56" s="14">
        <v>40</v>
      </c>
      <c r="D56" s="14">
        <v>40</v>
      </c>
      <c r="E56" s="14">
        <v>40</v>
      </c>
      <c r="F56" s="14">
        <v>40</v>
      </c>
      <c r="G56" s="14">
        <v>40</v>
      </c>
      <c r="H56" s="14">
        <v>40</v>
      </c>
      <c r="I56" s="14">
        <v>40</v>
      </c>
    </row>
    <row r="57" spans="1:9" ht="15.75" x14ac:dyDescent="0.25">
      <c r="A57" s="65" t="s">
        <v>9</v>
      </c>
      <c r="B57" s="57"/>
      <c r="C57" s="57"/>
      <c r="D57" s="57"/>
      <c r="E57" s="57"/>
      <c r="F57" s="57"/>
      <c r="G57" s="57"/>
      <c r="H57" s="57"/>
      <c r="I57" s="57"/>
    </row>
    <row r="58" spans="1:9" ht="15.75" x14ac:dyDescent="0.25">
      <c r="A58" s="22" t="s">
        <v>42</v>
      </c>
      <c r="B58" s="71" t="s">
        <v>8</v>
      </c>
      <c r="C58" s="71" t="s">
        <v>8</v>
      </c>
      <c r="D58" s="71" t="s">
        <v>8</v>
      </c>
      <c r="E58" s="71" t="s">
        <v>8</v>
      </c>
      <c r="F58" s="71" t="s">
        <v>8</v>
      </c>
      <c r="G58" s="71" t="s">
        <v>8</v>
      </c>
      <c r="H58" s="71" t="s">
        <v>8</v>
      </c>
      <c r="I58" s="71" t="s">
        <v>8</v>
      </c>
    </row>
    <row r="59" spans="1:9" ht="15.75" x14ac:dyDescent="0.25">
      <c r="A59" s="65" t="s">
        <v>18</v>
      </c>
      <c r="B59" s="66"/>
      <c r="C59" s="66"/>
      <c r="D59" s="66"/>
      <c r="E59" s="66"/>
      <c r="F59" s="66"/>
      <c r="G59" s="66"/>
      <c r="H59" s="66"/>
      <c r="I59" s="66"/>
    </row>
    <row r="60" spans="1:9" x14ac:dyDescent="0.25">
      <c r="A60" s="65" t="s">
        <v>15</v>
      </c>
      <c r="B60" s="14">
        <v>2.7029999999999998</v>
      </c>
      <c r="C60" s="14">
        <v>6.9969999999999999</v>
      </c>
      <c r="D60" s="14">
        <v>18.850999999999999</v>
      </c>
      <c r="E60" s="14">
        <v>38.475000000000001</v>
      </c>
      <c r="F60" s="14">
        <v>34.000999999999998</v>
      </c>
      <c r="G60" s="14">
        <v>40.026000000000003</v>
      </c>
      <c r="H60" s="14">
        <v>155.191</v>
      </c>
      <c r="I60" s="14">
        <v>116.26</v>
      </c>
    </row>
    <row r="61" spans="1:9" ht="15.75" x14ac:dyDescent="0.25">
      <c r="A61" s="65" t="s">
        <v>17</v>
      </c>
      <c r="B61" s="57"/>
      <c r="C61" s="57"/>
      <c r="D61" s="57"/>
      <c r="E61" s="57"/>
      <c r="F61" s="57"/>
      <c r="G61" s="57"/>
      <c r="H61" s="57"/>
      <c r="I61" s="57"/>
    </row>
    <row r="62" spans="1:9" x14ac:dyDescent="0.25">
      <c r="A62" s="23" t="s">
        <v>1</v>
      </c>
      <c r="B62" s="24">
        <f t="shared" ref="B62:I62" si="6">SUM(B56:B61)</f>
        <v>42.703000000000003</v>
      </c>
      <c r="C62" s="24">
        <f t="shared" si="6"/>
        <v>46.997</v>
      </c>
      <c r="D62" s="24">
        <f t="shared" si="6"/>
        <v>58.850999999999999</v>
      </c>
      <c r="E62" s="24">
        <f t="shared" si="6"/>
        <v>78.474999999999994</v>
      </c>
      <c r="F62" s="24">
        <f t="shared" si="6"/>
        <v>74.001000000000005</v>
      </c>
      <c r="G62" s="24">
        <f t="shared" si="6"/>
        <v>80.02600000000001</v>
      </c>
      <c r="H62" s="24">
        <f t="shared" si="6"/>
        <v>195.191</v>
      </c>
      <c r="I62" s="24">
        <f t="shared" si="6"/>
        <v>156.26</v>
      </c>
    </row>
    <row r="63" spans="1:9" x14ac:dyDescent="0.25">
      <c r="A63" s="25"/>
      <c r="B63" s="92"/>
      <c r="C63" s="92"/>
      <c r="D63" s="92"/>
      <c r="E63" s="92"/>
      <c r="F63" s="92"/>
      <c r="G63" s="92"/>
      <c r="H63" s="92"/>
      <c r="I63" s="92"/>
    </row>
    <row r="64" spans="1:9" x14ac:dyDescent="0.25">
      <c r="A64" s="25"/>
      <c r="B64" s="92"/>
      <c r="C64" s="92"/>
      <c r="D64" s="92"/>
      <c r="E64" s="92"/>
      <c r="F64" s="92"/>
      <c r="G64" s="92"/>
      <c r="H64" s="92"/>
      <c r="I64" s="92"/>
    </row>
    <row r="65" spans="1:10" x14ac:dyDescent="0.25">
      <c r="A65" s="25"/>
      <c r="B65" s="92"/>
      <c r="C65" s="92"/>
      <c r="D65" s="92"/>
      <c r="E65" s="92"/>
      <c r="F65" s="92"/>
      <c r="G65" s="92"/>
      <c r="H65" s="92"/>
      <c r="I65" s="92"/>
    </row>
    <row r="66" spans="1:10" x14ac:dyDescent="0.25">
      <c r="A66" s="25"/>
      <c r="B66" s="92"/>
      <c r="C66" s="92"/>
      <c r="D66" s="92"/>
      <c r="E66" s="92"/>
      <c r="F66" s="92"/>
      <c r="G66" s="92"/>
      <c r="H66" s="92"/>
      <c r="I66" s="92"/>
    </row>
    <row r="67" spans="1:10" x14ac:dyDescent="0.25">
      <c r="A67" s="25"/>
      <c r="B67" s="92"/>
      <c r="C67" s="92"/>
      <c r="D67" s="92"/>
      <c r="E67" s="92"/>
      <c r="F67" s="92"/>
      <c r="G67" s="92"/>
      <c r="H67" s="92"/>
      <c r="I67" s="92"/>
    </row>
    <row r="68" spans="1:10" x14ac:dyDescent="0.25">
      <c r="A68" s="25"/>
      <c r="B68" s="92"/>
      <c r="C68" s="92"/>
      <c r="D68" s="92"/>
      <c r="E68" s="92"/>
      <c r="F68" s="92"/>
      <c r="G68" s="92"/>
      <c r="H68" s="92"/>
      <c r="I68" s="92"/>
    </row>
    <row r="69" spans="1:10" x14ac:dyDescent="0.25">
      <c r="A69" s="25"/>
      <c r="B69" s="92"/>
      <c r="C69" s="92"/>
      <c r="D69" s="92"/>
      <c r="E69" s="92"/>
      <c r="F69" s="92"/>
      <c r="G69" s="92"/>
      <c r="H69" s="92"/>
      <c r="I69" s="92"/>
    </row>
    <row r="70" spans="1:10" ht="15.75" x14ac:dyDescent="0.25">
      <c r="A70" s="173" t="s">
        <v>29</v>
      </c>
      <c r="B70" s="173"/>
      <c r="C70" s="173"/>
      <c r="D70" s="173"/>
      <c r="E70" s="173"/>
      <c r="F70" s="173"/>
      <c r="G70" s="173"/>
      <c r="H70" s="173"/>
      <c r="I70" s="173"/>
    </row>
    <row r="71" spans="1:10" x14ac:dyDescent="0.25">
      <c r="A71" s="65" t="s">
        <v>19</v>
      </c>
      <c r="B71" s="14">
        <v>6.7000000000000004E-2</v>
      </c>
      <c r="C71" s="14">
        <v>0.28100000000000003</v>
      </c>
      <c r="D71" s="14">
        <v>0.254</v>
      </c>
      <c r="E71" s="14">
        <v>0.315</v>
      </c>
      <c r="F71" s="14">
        <v>0.41899999999999998</v>
      </c>
      <c r="G71" s="14">
        <v>0.17100000000000001</v>
      </c>
      <c r="H71" s="14">
        <v>0.57999999999999996</v>
      </c>
      <c r="I71" s="14">
        <v>8.5999999999999993E-2</v>
      </c>
    </row>
    <row r="72" spans="1:10" x14ac:dyDescent="0.25">
      <c r="A72" s="65" t="s">
        <v>3</v>
      </c>
      <c r="B72" s="14">
        <v>5</v>
      </c>
      <c r="C72" s="14">
        <v>5</v>
      </c>
      <c r="D72" s="14">
        <v>5</v>
      </c>
      <c r="E72" s="14">
        <v>5</v>
      </c>
      <c r="F72" s="14">
        <v>5</v>
      </c>
      <c r="G72" s="14">
        <v>5</v>
      </c>
      <c r="H72" s="14">
        <v>5</v>
      </c>
      <c r="I72" s="14">
        <v>5</v>
      </c>
    </row>
    <row r="73" spans="1:10" ht="15.75" x14ac:dyDescent="0.25">
      <c r="A73" s="65" t="s">
        <v>9</v>
      </c>
      <c r="B73" s="57"/>
      <c r="C73" s="57"/>
      <c r="D73" s="57"/>
      <c r="E73" s="57"/>
      <c r="F73" s="57"/>
      <c r="G73" s="57"/>
      <c r="H73" s="57"/>
      <c r="I73" s="57"/>
    </row>
    <row r="74" spans="1:10" ht="15.75" x14ac:dyDescent="0.25">
      <c r="A74" s="22" t="s">
        <v>42</v>
      </c>
      <c r="B74" s="71" t="s">
        <v>8</v>
      </c>
      <c r="C74" s="71" t="s">
        <v>8</v>
      </c>
      <c r="D74" s="71" t="s">
        <v>8</v>
      </c>
      <c r="E74" s="71" t="s">
        <v>8</v>
      </c>
      <c r="F74" s="71" t="s">
        <v>8</v>
      </c>
      <c r="G74" s="71" t="s">
        <v>8</v>
      </c>
      <c r="H74" s="71" t="s">
        <v>8</v>
      </c>
      <c r="I74" s="71" t="s">
        <v>8</v>
      </c>
    </row>
    <row r="75" spans="1:10" ht="15.75" x14ac:dyDescent="0.25">
      <c r="A75" s="65" t="s">
        <v>18</v>
      </c>
      <c r="B75" s="66"/>
      <c r="C75" s="66"/>
      <c r="D75" s="66"/>
      <c r="E75" s="66"/>
      <c r="F75" s="66"/>
      <c r="G75" s="66"/>
      <c r="H75" s="66"/>
      <c r="I75" s="66"/>
    </row>
    <row r="76" spans="1:10" x14ac:dyDescent="0.25">
      <c r="A76" s="65" t="s">
        <v>15</v>
      </c>
      <c r="B76" s="14">
        <v>28.396999999999998</v>
      </c>
      <c r="C76" s="14">
        <v>25.882000000000001</v>
      </c>
      <c r="D76" s="14">
        <v>21.224</v>
      </c>
      <c r="E76" s="14">
        <v>25.297999999999998</v>
      </c>
      <c r="F76" s="14">
        <v>38.128999999999998</v>
      </c>
      <c r="G76" s="14">
        <v>38.302</v>
      </c>
      <c r="H76" s="14">
        <v>10.976000000000001</v>
      </c>
      <c r="I76" s="14">
        <v>135.9</v>
      </c>
      <c r="J76" s="2"/>
    </row>
    <row r="77" spans="1:10" ht="15.75" x14ac:dyDescent="0.25">
      <c r="A77" s="65" t="s">
        <v>17</v>
      </c>
      <c r="B77" s="57"/>
      <c r="C77" s="57"/>
      <c r="D77" s="57"/>
      <c r="E77" s="57"/>
      <c r="F77" s="57"/>
      <c r="G77" s="57"/>
      <c r="H77" s="57"/>
      <c r="I77" s="57"/>
    </row>
    <row r="78" spans="1:10" x14ac:dyDescent="0.25">
      <c r="A78" s="23" t="s">
        <v>1</v>
      </c>
      <c r="B78" s="24">
        <f t="shared" ref="B78:I78" si="7">SUM(B71:B77)</f>
        <v>33.463999999999999</v>
      </c>
      <c r="C78" s="24">
        <f t="shared" si="7"/>
        <v>31.163</v>
      </c>
      <c r="D78" s="24">
        <f t="shared" si="7"/>
        <v>26.478000000000002</v>
      </c>
      <c r="E78" s="24">
        <f t="shared" si="7"/>
        <v>30.613</v>
      </c>
      <c r="F78" s="24">
        <f t="shared" si="7"/>
        <v>43.547999999999995</v>
      </c>
      <c r="G78" s="24">
        <f t="shared" si="7"/>
        <v>43.472999999999999</v>
      </c>
      <c r="H78" s="24">
        <f t="shared" si="7"/>
        <v>16.556000000000001</v>
      </c>
      <c r="I78" s="24">
        <f t="shared" si="7"/>
        <v>140.98600000000002</v>
      </c>
    </row>
    <row r="79" spans="1:10" ht="14.45" customHeight="1" x14ac:dyDescent="0.25">
      <c r="A79" s="173" t="s">
        <v>46</v>
      </c>
      <c r="B79" s="173"/>
      <c r="C79" s="173"/>
      <c r="D79" s="173"/>
      <c r="E79" s="173"/>
      <c r="F79" s="173"/>
      <c r="G79" s="173"/>
      <c r="H79" s="173"/>
      <c r="I79" s="173"/>
    </row>
    <row r="80" spans="1:10" x14ac:dyDescent="0.25">
      <c r="A80" s="80" t="s">
        <v>19</v>
      </c>
      <c r="B80" s="14">
        <v>6.7000000000000004E-2</v>
      </c>
      <c r="C80" s="14">
        <v>0.28100000000000003</v>
      </c>
      <c r="D80" s="14">
        <v>0.254</v>
      </c>
      <c r="E80" s="14">
        <v>1.268</v>
      </c>
      <c r="F80" s="14">
        <v>0.41899999999999998</v>
      </c>
      <c r="G80" s="14">
        <v>0.17100000000000001</v>
      </c>
      <c r="H80" s="14">
        <v>0.71699999999999997</v>
      </c>
      <c r="I80" s="14">
        <v>0.21199999999999999</v>
      </c>
    </row>
    <row r="81" spans="1:9" ht="14.45" customHeight="1" x14ac:dyDescent="0.25">
      <c r="A81" s="80" t="s">
        <v>3</v>
      </c>
      <c r="B81" s="14">
        <v>60</v>
      </c>
      <c r="C81" s="14">
        <v>60</v>
      </c>
      <c r="D81" s="14">
        <v>60</v>
      </c>
      <c r="E81" s="14">
        <v>60</v>
      </c>
      <c r="F81" s="14">
        <v>60</v>
      </c>
      <c r="G81" s="14">
        <v>60</v>
      </c>
      <c r="H81" s="14">
        <v>60</v>
      </c>
      <c r="I81" s="14">
        <v>60</v>
      </c>
    </row>
    <row r="82" spans="1:9" ht="14.45" customHeight="1" x14ac:dyDescent="0.25">
      <c r="A82" s="80" t="s">
        <v>48</v>
      </c>
      <c r="B82" s="14">
        <v>748</v>
      </c>
      <c r="C82" s="14">
        <v>694</v>
      </c>
      <c r="D82" s="14">
        <v>658</v>
      </c>
      <c r="E82" s="14">
        <v>1174</v>
      </c>
      <c r="F82" s="14">
        <v>1368</v>
      </c>
      <c r="G82" s="14">
        <v>1614</v>
      </c>
      <c r="H82" s="14">
        <v>1154</v>
      </c>
      <c r="I82" s="14">
        <v>1409</v>
      </c>
    </row>
    <row r="83" spans="1:9" ht="14.45" customHeight="1" x14ac:dyDescent="0.25">
      <c r="A83" s="22" t="s">
        <v>42</v>
      </c>
      <c r="B83" s="71" t="s">
        <v>8</v>
      </c>
      <c r="C83" s="71" t="s">
        <v>8</v>
      </c>
      <c r="D83" s="71" t="s">
        <v>8</v>
      </c>
      <c r="E83" s="71" t="s">
        <v>8</v>
      </c>
      <c r="F83" s="71" t="s">
        <v>8</v>
      </c>
      <c r="G83" s="71" t="s">
        <v>8</v>
      </c>
      <c r="H83" s="71" t="s">
        <v>8</v>
      </c>
      <c r="I83" s="71" t="s">
        <v>8</v>
      </c>
    </row>
    <row r="84" spans="1:9" ht="15.75" x14ac:dyDescent="0.25">
      <c r="A84" s="80" t="s">
        <v>49</v>
      </c>
      <c r="B84" s="14">
        <v>2</v>
      </c>
      <c r="C84" s="14">
        <v>6</v>
      </c>
      <c r="D84" s="14">
        <v>28</v>
      </c>
      <c r="E84" s="14">
        <v>17</v>
      </c>
      <c r="F84" s="14">
        <v>13</v>
      </c>
      <c r="G84" s="14">
        <v>24</v>
      </c>
      <c r="H84" s="14">
        <v>11</v>
      </c>
      <c r="I84" s="14">
        <v>11</v>
      </c>
    </row>
    <row r="85" spans="1:9" x14ac:dyDescent="0.25">
      <c r="A85" s="80" t="s">
        <v>15</v>
      </c>
      <c r="B85" s="14">
        <v>40.07</v>
      </c>
      <c r="C85" s="14">
        <v>49.919000000000004</v>
      </c>
      <c r="D85" s="14">
        <v>66.695999999999998</v>
      </c>
      <c r="E85" s="14">
        <v>121.084</v>
      </c>
      <c r="F85" s="14">
        <v>124.715</v>
      </c>
      <c r="G85" s="14">
        <v>126.099</v>
      </c>
      <c r="H85" s="14">
        <v>323.48599999999999</v>
      </c>
      <c r="I85" s="14">
        <v>388.71100000000001</v>
      </c>
    </row>
    <row r="86" spans="1:9" ht="15.75" x14ac:dyDescent="0.25">
      <c r="A86" s="80" t="s">
        <v>50</v>
      </c>
      <c r="B86" s="14">
        <v>6582</v>
      </c>
      <c r="C86" s="14">
        <v>5675</v>
      </c>
      <c r="D86" s="14">
        <v>5776</v>
      </c>
      <c r="E86" s="14">
        <v>5721.81</v>
      </c>
      <c r="F86" s="14">
        <v>5379</v>
      </c>
      <c r="G86" s="14">
        <v>5443</v>
      </c>
      <c r="H86" s="14">
        <v>6159</v>
      </c>
      <c r="I86" s="14">
        <v>5945</v>
      </c>
    </row>
    <row r="87" spans="1:9" x14ac:dyDescent="0.25">
      <c r="A87" s="23" t="s">
        <v>1</v>
      </c>
      <c r="B87" s="24">
        <f t="shared" ref="B87:I87" si="8">SUM(B80:B86)</f>
        <v>7432.1369999999997</v>
      </c>
      <c r="C87" s="24">
        <f t="shared" si="8"/>
        <v>6485.2</v>
      </c>
      <c r="D87" s="24">
        <f t="shared" si="8"/>
        <v>6588.95</v>
      </c>
      <c r="E87" s="24">
        <f t="shared" si="8"/>
        <v>7095.1620000000003</v>
      </c>
      <c r="F87" s="24">
        <f t="shared" si="8"/>
        <v>6945.134</v>
      </c>
      <c r="G87" s="24">
        <f t="shared" si="8"/>
        <v>7267.27</v>
      </c>
      <c r="H87" s="24">
        <f t="shared" si="8"/>
        <v>7708.2029999999995</v>
      </c>
      <c r="I87" s="24">
        <f t="shared" si="8"/>
        <v>7813.9229999999998</v>
      </c>
    </row>
    <row r="88" spans="1:9" ht="15.75" thickBot="1" x14ac:dyDescent="0.3">
      <c r="A88" s="25"/>
      <c r="B88" s="11"/>
      <c r="C88" s="11"/>
      <c r="D88" s="11"/>
      <c r="E88" s="11"/>
      <c r="F88" s="11"/>
      <c r="G88" s="11"/>
      <c r="H88" s="11"/>
      <c r="I88" s="11"/>
    </row>
    <row r="89" spans="1:9" ht="16.5" thickTop="1" thickBot="1" x14ac:dyDescent="0.3">
      <c r="A89" s="26" t="s">
        <v>4</v>
      </c>
      <c r="B89" s="51">
        <f t="shared" ref="B89:I89" si="9">SUM(B87,B45,B35,B25,B17,B10)</f>
        <v>12476.4535695</v>
      </c>
      <c r="C89" s="51">
        <f t="shared" si="9"/>
        <v>11799.654817250001</v>
      </c>
      <c r="D89" s="51">
        <f t="shared" si="9"/>
        <v>11835.4955723</v>
      </c>
      <c r="E89" s="51">
        <f t="shared" si="9"/>
        <v>11908.178813500001</v>
      </c>
      <c r="F89" s="51">
        <f t="shared" si="9"/>
        <v>12456.329</v>
      </c>
      <c r="G89" s="51">
        <f t="shared" si="9"/>
        <v>12605.189</v>
      </c>
      <c r="H89" s="51">
        <f t="shared" si="9"/>
        <v>13341.221</v>
      </c>
      <c r="I89" s="51">
        <f t="shared" si="9"/>
        <v>13020.337</v>
      </c>
    </row>
    <row r="90" spans="1:9" ht="15.75" thickTop="1" x14ac:dyDescent="0.25">
      <c r="A90" s="81" t="s">
        <v>5</v>
      </c>
      <c r="B90" s="77">
        <f t="shared" ref="B90:H90" si="10">(B89-C89)/C89</f>
        <v>5.7357504328057279E-2</v>
      </c>
      <c r="C90" s="77">
        <f t="shared" si="10"/>
        <v>-3.0282428674876928E-3</v>
      </c>
      <c r="D90" s="77">
        <f t="shared" si="10"/>
        <v>-6.1036403918961306E-3</v>
      </c>
      <c r="E90" s="77">
        <f t="shared" si="10"/>
        <v>-4.4005756952951315E-2</v>
      </c>
      <c r="F90" s="77">
        <f t="shared" si="10"/>
        <v>-1.1809422294263147E-2</v>
      </c>
      <c r="G90" s="77">
        <f t="shared" si="10"/>
        <v>-5.516976294748429E-2</v>
      </c>
      <c r="H90" s="77">
        <f t="shared" si="10"/>
        <v>2.4644830621511564E-2</v>
      </c>
      <c r="I90" s="82"/>
    </row>
    <row r="91" spans="1:9" ht="15.75" x14ac:dyDescent="0.25">
      <c r="A91" s="21" t="s">
        <v>47</v>
      </c>
      <c r="B91" s="13"/>
      <c r="C91" s="13"/>
      <c r="D91" s="13"/>
      <c r="E91" s="13"/>
      <c r="F91" s="13"/>
      <c r="G91" s="13"/>
      <c r="H91" s="13"/>
      <c r="I91" s="13"/>
    </row>
    <row r="92" spans="1:9" ht="15.75" x14ac:dyDescent="0.25">
      <c r="A92" s="13" t="s">
        <v>33</v>
      </c>
      <c r="B92" s="13"/>
      <c r="C92" s="13"/>
      <c r="D92" s="13"/>
      <c r="E92" s="13"/>
      <c r="F92" s="13"/>
      <c r="G92" s="13"/>
      <c r="H92" s="13"/>
      <c r="I92" s="13"/>
    </row>
    <row r="93" spans="1:9" ht="15.75" x14ac:dyDescent="0.25">
      <c r="A93" s="55" t="s">
        <v>51</v>
      </c>
      <c r="B93" s="13"/>
      <c r="C93" s="13"/>
      <c r="D93" s="13"/>
      <c r="E93" s="13"/>
      <c r="F93" s="13"/>
      <c r="G93" s="13"/>
      <c r="H93" s="13"/>
      <c r="I93" s="13"/>
    </row>
    <row r="94" spans="1:9" ht="15.75" x14ac:dyDescent="0.25">
      <c r="A94" s="13" t="s">
        <v>11</v>
      </c>
      <c r="B94" s="2"/>
      <c r="C94" s="2"/>
      <c r="D94" s="2"/>
      <c r="E94" s="2"/>
      <c r="F94" s="2"/>
      <c r="G94" s="2"/>
      <c r="H94" s="58"/>
      <c r="I94" s="59"/>
    </row>
    <row r="95" spans="1:9" ht="15.75" x14ac:dyDescent="0.25">
      <c r="A95" s="60" t="s">
        <v>45</v>
      </c>
    </row>
    <row r="96" spans="1:9" ht="15.75" x14ac:dyDescent="0.25">
      <c r="A96" s="13" t="s">
        <v>10</v>
      </c>
    </row>
  </sheetData>
  <sheetProtection algorithmName="SHA-512" hashValue="V5mJAdcMhLIRP16DKirQ4EGnt1vViieXvq+P83hPYhctrFCAELkZPPceWADYQqTIRBkRwLJErmM9eixrpDK+fw==" saltValue="IJdmHnNuLKt/QNqi+EGUjQ==" spinCount="100000" sheet="1" objects="1" scenarios="1"/>
  <mergeCells count="9">
    <mergeCell ref="A46:I46"/>
    <mergeCell ref="A55:I55"/>
    <mergeCell ref="A70:I70"/>
    <mergeCell ref="A79:I79"/>
    <mergeCell ref="A2:I2"/>
    <mergeCell ref="A11:I11"/>
    <mergeCell ref="A18:I18"/>
    <mergeCell ref="A26:I26"/>
    <mergeCell ref="A36:I36"/>
  </mergeCells>
  <pageMargins left="0.7" right="0.7" top="0.75" bottom="0.89430555555555558" header="0.3" footer="0.3"/>
  <pageSetup scale="95" fitToHeight="0" orientation="landscape" r:id="rId1"/>
  <headerFooter>
    <oddHeader>&amp;L&amp;10&amp;K000000IPHC-2021-TSD-025&amp;C&amp;"-,Bold"Time-series of non-directed commercial discard mortality estimates (000s lb, net weight) by fishery&amp;"-,Regular"
PREPARED BY: IPHC SECRETARIAT (&amp;K000000POSTED 15 JANUARY 2021&amp;K01+000)&amp;R&amp;G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2020 - 2006 Net t</vt:lpstr>
      <vt:lpstr>2005 - 1998 Net t</vt:lpstr>
      <vt:lpstr>2020 - 2006 Net 000s Lb</vt:lpstr>
      <vt:lpstr>2005 - 1998 Net 000s Lb </vt:lpstr>
      <vt:lpstr>'2005 - 1998 Net 000s Lb '!Print_Titles</vt:lpstr>
      <vt:lpstr>'2005 - 1998 Net t'!Print_Titles</vt:lpstr>
      <vt:lpstr>'2020 - 2006 Net 000s Lb'!Print_Titles</vt:lpstr>
      <vt:lpstr>'2020 - 2006 Net 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2021-01-15T16:55:18Z</dcterms:modified>
</cp:coreProperties>
</file>